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89"/>
  </bookViews>
  <sheets>
    <sheet name="ORÇAMENTO" sheetId="1" r:id="rId1"/>
    <sheet name="RESUMO RUAS" sheetId="2" r:id="rId2"/>
    <sheet name="COMPOSIÇÕES" sheetId="3" r:id="rId3"/>
    <sheet name="CRONOGRAMA" sheetId="4" r:id="rId4"/>
  </sheets>
  <calcPr calcId="124519"/>
</workbook>
</file>

<file path=xl/calcChain.xml><?xml version="1.0" encoding="utf-8"?>
<calcChain xmlns="http://schemas.openxmlformats.org/spreadsheetml/2006/main">
  <c r="B41" i="2"/>
  <c r="D40"/>
  <c r="D39"/>
  <c r="D38"/>
  <c r="D37"/>
  <c r="D36"/>
  <c r="D35"/>
  <c r="D41" s="1"/>
  <c r="I5" s="1"/>
  <c r="D30"/>
  <c r="D29"/>
  <c r="D28"/>
  <c r="D27"/>
  <c r="D26"/>
  <c r="D25"/>
  <c r="D24"/>
  <c r="D23"/>
  <c r="B22"/>
  <c r="B31" s="1"/>
  <c r="D21"/>
  <c r="B17"/>
  <c r="D16"/>
  <c r="D15"/>
  <c r="D14"/>
  <c r="D13"/>
  <c r="D12"/>
  <c r="D11"/>
  <c r="D10"/>
  <c r="D9"/>
  <c r="D8"/>
  <c r="D17" s="1"/>
  <c r="I3" s="1"/>
  <c r="I7"/>
  <c r="H5"/>
  <c r="H4"/>
  <c r="B4"/>
  <c r="I8" s="1"/>
  <c r="H3"/>
  <c r="D3"/>
  <c r="D4" s="1"/>
  <c r="I2" s="1"/>
  <c r="H2"/>
  <c r="F17" i="1"/>
  <c r="F14"/>
  <c r="D22" i="2" l="1"/>
  <c r="D31" l="1"/>
  <c r="I4" s="1"/>
  <c r="I6" s="1"/>
  <c r="H7" i="1" l="1"/>
  <c r="I9" i="2"/>
  <c r="F15" i="1"/>
  <c r="F33" l="1"/>
  <c r="F25"/>
  <c r="F32"/>
  <c r="F29"/>
  <c r="F30" s="1"/>
  <c r="F23"/>
  <c r="F30" i="2"/>
  <c r="F29"/>
  <c r="F28"/>
  <c r="F27"/>
  <c r="F26"/>
  <c r="F25"/>
  <c r="F24"/>
  <c r="F23"/>
  <c r="F16"/>
  <c r="F15"/>
  <c r="F14"/>
  <c r="F13"/>
  <c r="F12"/>
  <c r="F11"/>
  <c r="F10"/>
  <c r="F8"/>
  <c r="F21"/>
  <c r="F39"/>
  <c r="F36"/>
  <c r="F40"/>
  <c r="F3"/>
  <c r="F5" s="1"/>
  <c r="F35"/>
  <c r="F37"/>
  <c r="F9"/>
  <c r="F38"/>
  <c r="F22"/>
  <c r="F42" l="1"/>
  <c r="F18"/>
  <c r="F27" i="1"/>
  <c r="F26"/>
  <c r="F32" i="2"/>
</calcChain>
</file>

<file path=xl/sharedStrings.xml><?xml version="1.0" encoding="utf-8"?>
<sst xmlns="http://schemas.openxmlformats.org/spreadsheetml/2006/main" count="227" uniqueCount="163">
  <si>
    <t>UNIDADE DE GERENCIAMENTO DE PROJETOS - UGP</t>
  </si>
  <si>
    <t>PLANILHA ORÇAMENTÁRIA</t>
  </si>
  <si>
    <t>SINAPI – OUT/15 C/DESON.</t>
  </si>
  <si>
    <t>Identificação do projeto: PAVIMENTAÇÃODIVERSAS RUAS COM TSDI</t>
  </si>
  <si>
    <t>Data de elaboração:JAN/16</t>
  </si>
  <si>
    <t>Autor: Eng. Eduardo Schuler</t>
  </si>
  <si>
    <t>DNIT - JAN/15</t>
  </si>
  <si>
    <t>Endereço:Pelotas – RS</t>
  </si>
  <si>
    <t>Ultima revisão: JAN/16</t>
  </si>
  <si>
    <t>Revisor: Lucas Meurer Cardoso</t>
  </si>
  <si>
    <t>DAER - MAI/14</t>
  </si>
  <si>
    <t>Tipo de intervenção:  PAVIMENTAÇÃO</t>
  </si>
  <si>
    <t>ART/ RRT: 8389194 – 8398014</t>
  </si>
  <si>
    <t>Revisor: Patrício Xavier</t>
  </si>
  <si>
    <t>COMPOSIÇÃO</t>
  </si>
  <si>
    <t>Área da Intervenção:</t>
  </si>
  <si>
    <t>m²</t>
  </si>
  <si>
    <t>BDI:</t>
  </si>
  <si>
    <t>CODIGO</t>
  </si>
  <si>
    <t>ITEM</t>
  </si>
  <si>
    <t>DESCRIÇÃO DO SERVIÇO</t>
  </si>
  <si>
    <t>UNID.</t>
  </si>
  <si>
    <t>QUANT.</t>
  </si>
  <si>
    <t>CUSTO</t>
  </si>
  <si>
    <t>PREÇO C/ BDI</t>
  </si>
  <si>
    <t>TOTAL</t>
  </si>
  <si>
    <t>%</t>
  </si>
  <si>
    <t>M.O.</t>
  </si>
  <si>
    <t>MAT</t>
  </si>
  <si>
    <t>UNIT</t>
  </si>
  <si>
    <t>SERVIÇOS INICIAIS</t>
  </si>
  <si>
    <t>COMP. 001</t>
  </si>
  <si>
    <t>1.1</t>
  </si>
  <si>
    <t>PLACA DE OBRA ESTRUTURA EM AÇO GALVANIZADO, DIMENSÃO DE 3,20MX2,00M</t>
  </si>
  <si>
    <t>1.2</t>
  </si>
  <si>
    <t>INSTALAÇÕES PROVISÓRIAS</t>
  </si>
  <si>
    <t>73847/001</t>
  </si>
  <si>
    <t>1.2.1</t>
  </si>
  <si>
    <t>ALUGUEL CONTAINER/ESCRIT INCL INST ELET LARG=2,20 COMP=6,20M ALTURA 2,50M</t>
  </si>
  <si>
    <t>MÊS</t>
  </si>
  <si>
    <t>73847/002</t>
  </si>
  <si>
    <t>1.2.2</t>
  </si>
  <si>
    <t>ALUGUEL CONTAINER/ESCRT./WC COM 1 VASO SAN./1 LA./1 MIC./4 CHUV.</t>
  </si>
  <si>
    <t>1.3</t>
  </si>
  <si>
    <t>SERVIÇOS TOPOGRÁFICOS PARA PAVIMENTAÇÃO, INCLUSIVE NOTA DE SERVIÇOS,</t>
  </si>
  <si>
    <t>M2</t>
  </si>
  <si>
    <t>1.4</t>
  </si>
  <si>
    <t>ADMINISTRAÇÃO LOCAL</t>
  </si>
  <si>
    <t>1.4.2</t>
  </si>
  <si>
    <t>ENGENHEIRO DE OBRA JUNIOR</t>
  </si>
  <si>
    <t>H</t>
  </si>
  <si>
    <t>1.5</t>
  </si>
  <si>
    <t>SINALIZAÇÃO DE OBRA</t>
  </si>
  <si>
    <t>COMP. 002</t>
  </si>
  <si>
    <t>1.5.1</t>
  </si>
  <si>
    <t>PLACA 0,60 M X 1,00 M - INDICAÇÃO</t>
  </si>
  <si>
    <t>TOTAL DO ITEM</t>
  </si>
  <si>
    <t>PAVIMENTAÇÃO</t>
  </si>
  <si>
    <t>2.1</t>
  </si>
  <si>
    <t>REGULARIZAÇÃO DO LEITO</t>
  </si>
  <si>
    <t>2.1.2</t>
  </si>
  <si>
    <t>REGULARIZACAO E COMPACTACAO DE SUBLEITO ATE 20 CM DE ESPESSURA</t>
  </si>
  <si>
    <t>2.2</t>
  </si>
  <si>
    <t>REFORÇO DA BASE</t>
  </si>
  <si>
    <t>6077</t>
  </si>
  <si>
    <t>2.2.1</t>
  </si>
  <si>
    <t>ARGILA PARA REFORÇO DA BASE e=10CM</t>
  </si>
  <si>
    <t>M3</t>
  </si>
  <si>
    <t>2.2.2</t>
  </si>
  <si>
    <t>TRANSPORTE COMERCIAL COM CAMINHAO BASCULANTE 6 M3, RODOVIA PAVIMENTADA – 8,5 KM</t>
  </si>
  <si>
    <t>M3 X KM</t>
  </si>
  <si>
    <t>2.2.3</t>
  </si>
  <si>
    <t>COMPACTAÇÃO  MECÂNICA À 95%  DO PROCTOR NORMAL  - PAVIMENTAÇÃO URBANA</t>
  </si>
  <si>
    <t>2.3</t>
  </si>
  <si>
    <t>BASE DE BRITA GRADUADA</t>
  </si>
  <si>
    <t>2.3.1</t>
  </si>
  <si>
    <t>BASE PARA PAVIMENTAÇÃO COM BRITA CORRIDA, INCLUSIVE COMPACTAÇÃO – 13cm</t>
  </si>
  <si>
    <t>2.3.2</t>
  </si>
  <si>
    <t>TRANSPORTE COMERCIAL DE BRITA – 25Km</t>
  </si>
  <si>
    <t>2.4</t>
  </si>
  <si>
    <t>TRATAMENTO SUPERFICIAL DUPLO INVERTIDO TSDI, COM EMULSÃO RR-2C</t>
  </si>
  <si>
    <t>2.4.1</t>
  </si>
  <si>
    <t>IMPRIMAÇÃO DE BASE DE PAVIMENTAÇÃO COM EMULSÃO CM=30</t>
  </si>
  <si>
    <t>2.4.2</t>
  </si>
  <si>
    <t>TRATAMENTO SUPERFICIAL DUPLO – TSD, COM EMULSÃO RR-2C</t>
  </si>
  <si>
    <t>TOTAL GERAL</t>
  </si>
  <si>
    <t>ÁREA 1 – Três Vendas</t>
  </si>
  <si>
    <t>TOTAL (m³)</t>
  </si>
  <si>
    <t>RUA</t>
  </si>
  <si>
    <t>COMPRIMENTO</t>
  </si>
  <si>
    <t>LARGURA</t>
  </si>
  <si>
    <t>ÁREA</t>
  </si>
  <si>
    <t>FOTOS</t>
  </si>
  <si>
    <t>TOTAL RUA</t>
  </si>
  <si>
    <t>Rua Dr. Francisco Ferreira veloso – 1228m</t>
  </si>
  <si>
    <t>3,4,5</t>
  </si>
  <si>
    <t>TOTAL</t>
  </si>
  <si>
    <t>ÁREA 2 – Bom Jesus</t>
  </si>
  <si>
    <t>Valor Total</t>
  </si>
  <si>
    <t>Rua Monsenhor Silvano Souza - 589m</t>
  </si>
  <si>
    <t>Comprimento (m)</t>
  </si>
  <si>
    <t>Rua 20 ou Giovane Guimarães– 832m</t>
  </si>
  <si>
    <t>VALOR POR M²</t>
  </si>
  <si>
    <t>Rua 2 ou Cidnei Alves Dias – 206m</t>
  </si>
  <si>
    <t>Rua 3 ou Neri da Mari Sias – 95m</t>
  </si>
  <si>
    <t>Rua Coronel juvêncio Lemos – 305m</t>
  </si>
  <si>
    <t>Rua josé Faustini – 250m</t>
  </si>
  <si>
    <t>Rua 12 ou Edith Etchenitue da Silva – 420m</t>
  </si>
  <si>
    <t>Rua Dr. Boaventura leite – 1150m</t>
  </si>
  <si>
    <t>Rua Concórdia – 240m</t>
  </si>
  <si>
    <t>ÁREA 3 – Navegantes</t>
  </si>
  <si>
    <t>Passagem 2 (2) - 85m</t>
  </si>
  <si>
    <t>Rua 14 – 93m+116m</t>
  </si>
  <si>
    <t>Rua 13 ou Olavo Rolim Moraes – 212m</t>
  </si>
  <si>
    <t>Av. Cidade de Rio Grande – 260m</t>
  </si>
  <si>
    <t>Rua prof. Osvaldo de pinho Louzada – 430m</t>
  </si>
  <si>
    <t>Rua Adrovando Lino Iturriet – 205m</t>
  </si>
  <si>
    <t>Rua Dr. Mário menegueti – 180m</t>
  </si>
  <si>
    <t>Passagem 2 (3) – 185m</t>
  </si>
  <si>
    <t>6,7,8,9</t>
  </si>
  <si>
    <t>Rua Dr. Carlos do Amaral -500m</t>
  </si>
  <si>
    <t>14,15,16</t>
  </si>
  <si>
    <t>Passagem 1 (2) – 195m</t>
  </si>
  <si>
    <t>10,11,12,13</t>
  </si>
  <si>
    <t>ÁREA 4 – Fragata</t>
  </si>
  <si>
    <t>Rua Afonso Pena – 384m</t>
  </si>
  <si>
    <t>Rua Otávio peixoto - 1078m</t>
  </si>
  <si>
    <t>Rua Henrique Dias (1) -170m</t>
  </si>
  <si>
    <t>Rua Henrique Dias (2) – 195m</t>
  </si>
  <si>
    <t>Rua Afonso Pena (2) – 680m</t>
  </si>
  <si>
    <t>Rua Alberto Bento - 155m</t>
  </si>
  <si>
    <t>OBRA :</t>
  </si>
  <si>
    <t>PAVIMENTAÇÃO TSDI</t>
  </si>
  <si>
    <t>COMPOSIÇÕES</t>
  </si>
  <si>
    <t>LOCAL :</t>
  </si>
  <si>
    <t>PELOTAS</t>
  </si>
  <si>
    <t>DATA BASE: OUTUBRO/2015</t>
  </si>
  <si>
    <t>CÓDIGO</t>
  </si>
  <si>
    <t>DESCRIÇÃO</t>
  </si>
  <si>
    <t>CLASS</t>
  </si>
  <si>
    <t>UNIDADE</t>
  </si>
  <si>
    <t>QUANTIDADE</t>
  </si>
  <si>
    <t>PREÇO(R$)</t>
  </si>
  <si>
    <t>PREÇO TOTAL (R$)/BDI EXCLUSO</t>
  </si>
  <si>
    <t>PLACA DA OBRA</t>
  </si>
  <si>
    <t>SER.CG</t>
  </si>
  <si>
    <t>M²</t>
  </si>
  <si>
    <t>74209/001</t>
  </si>
  <si>
    <t>PLACA DE OBRA ESTRUTURA EM AÇO GALVANIZADO, DIMENSÃO DE 2,00MX1,00M</t>
  </si>
  <si>
    <t>PLACAS SINALIZAÇÃO PROVISÓRIA</t>
  </si>
  <si>
    <t>4 S 06 202 01</t>
  </si>
  <si>
    <t>4 S 06 230 03</t>
  </si>
  <si>
    <t>SUPORTES MÓVEIS PARA TODAS AS PLACAS DE OBRA</t>
  </si>
  <si>
    <t>CRONOGRAMA FÍSICO – FINANCEIRO DE EXECUÇÃO DAS OBRAS</t>
  </si>
  <si>
    <t>Item</t>
  </si>
  <si>
    <t>Descrição do serviço</t>
  </si>
  <si>
    <t>1ª mês</t>
  </si>
  <si>
    <t>2ª mês</t>
  </si>
  <si>
    <t>3ª mês</t>
  </si>
  <si>
    <t>4ª mês</t>
  </si>
  <si>
    <t>5ª mês</t>
  </si>
  <si>
    <t>6ª mês</t>
  </si>
  <si>
    <t>TOTAL SEMANA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</si>
</sst>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[$R$-416]\ #,##0.00;\-[$R$-416]\ #,##0.00"/>
    <numFmt numFmtId="166" formatCode="#,##0.00\ ;\-#,##0.00\ ;&quot; -&quot;#\ "/>
  </numFmts>
  <fonts count="17">
    <font>
      <sz val="11"/>
      <name val="Calibri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i/>
      <sz val="12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Calibri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i/>
      <sz val="10"/>
      <name val="Arial"/>
      <family val="2"/>
      <charset val="1"/>
    </font>
    <font>
      <b/>
      <i/>
      <sz val="10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Calibri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3"/>
      <name val="Calibri"/>
      <family val="2"/>
      <charset val="1"/>
    </font>
    <font>
      <b/>
      <sz val="13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49" fontId="5" fillId="2" borderId="6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vertical="center"/>
    </xf>
    <xf numFmtId="9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10" fontId="4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/>
    <xf numFmtId="0" fontId="8" fillId="2" borderId="1" xfId="0" applyFont="1" applyFill="1" applyBorder="1" applyAlignment="1"/>
    <xf numFmtId="0" fontId="4" fillId="2" borderId="1" xfId="0" applyFont="1" applyFill="1" applyBorder="1" applyAlignment="1"/>
    <xf numFmtId="10" fontId="11" fillId="2" borderId="1" xfId="0" applyNumberFormat="1" applyFont="1" applyFill="1" applyBorder="1" applyAlignment="1"/>
    <xf numFmtId="49" fontId="5" fillId="2" borderId="1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/>
    <xf numFmtId="0" fontId="2" fillId="2" borderId="1" xfId="0" applyFont="1" applyFill="1" applyBorder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Border="1"/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/>
    <xf numFmtId="4" fontId="6" fillId="2" borderId="1" xfId="0" applyNumberFormat="1" applyFont="1" applyFill="1" applyBorder="1" applyAlignment="1"/>
    <xf numFmtId="49" fontId="0" fillId="2" borderId="1" xfId="0" applyNumberFormat="1" applyFont="1" applyFill="1" applyBorder="1" applyAlignment="1"/>
    <xf numFmtId="4" fontId="0" fillId="2" borderId="1" xfId="0" applyNumberFormat="1" applyFont="1" applyFill="1" applyBorder="1" applyAlignment="1"/>
    <xf numFmtId="49" fontId="0" fillId="2" borderId="1" xfId="0" applyNumberFormat="1" applyFont="1" applyFill="1" applyBorder="1" applyAlignment="1">
      <alignment horizontal="right"/>
    </xf>
    <xf numFmtId="165" fontId="0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right"/>
    </xf>
    <xf numFmtId="49" fontId="12" fillId="2" borderId="1" xfId="0" applyNumberFormat="1" applyFont="1" applyFill="1" applyBorder="1" applyAlignment="1"/>
    <xf numFmtId="165" fontId="6" fillId="2" borderId="1" xfId="0" applyNumberFormat="1" applyFont="1" applyFill="1" applyBorder="1" applyAlignment="1"/>
    <xf numFmtId="3" fontId="6" fillId="2" borderId="1" xfId="0" applyNumberFormat="1" applyFont="1" applyFill="1" applyBorder="1" applyAlignment="1"/>
    <xf numFmtId="0" fontId="0" fillId="2" borderId="1" xfId="0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6" fontId="5" fillId="2" borderId="3" xfId="0" applyNumberFormat="1" applyFont="1" applyFill="1" applyBorder="1" applyAlignment="1">
      <alignment horizontal="right" wrapText="1"/>
    </xf>
    <xf numFmtId="49" fontId="5" fillId="2" borderId="4" xfId="0" applyNumberFormat="1" applyFont="1" applyFill="1" applyBorder="1" applyAlignment="1">
      <alignment horizontal="right" wrapText="1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right" wrapText="1"/>
    </xf>
    <xf numFmtId="49" fontId="5" fillId="2" borderId="8" xfId="0" applyNumberFormat="1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right" wrapText="1"/>
    </xf>
    <xf numFmtId="166" fontId="5" fillId="2" borderId="9" xfId="0" applyNumberFormat="1" applyFont="1" applyFill="1" applyBorder="1" applyAlignment="1">
      <alignment horizontal="right" wrapText="1"/>
    </xf>
    <xf numFmtId="166" fontId="5" fillId="2" borderId="10" xfId="0" applyNumberFormat="1" applyFont="1" applyFill="1" applyBorder="1" applyAlignment="1">
      <alignment horizontal="right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right" vertical="center" wrapText="1"/>
    </xf>
    <xf numFmtId="49" fontId="13" fillId="2" borderId="11" xfId="0" applyNumberFormat="1" applyFont="1" applyFill="1" applyBorder="1" applyAlignment="1">
      <alignment horizontal="right" vertical="top" wrapText="1"/>
    </xf>
    <xf numFmtId="4" fontId="13" fillId="2" borderId="11" xfId="0" applyNumberFormat="1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center" vertical="top" wrapText="1"/>
    </xf>
    <xf numFmtId="4" fontId="13" fillId="2" borderId="11" xfId="0" applyNumberFormat="1" applyFont="1" applyFill="1" applyBorder="1" applyAlignment="1">
      <alignment horizontal="right" vertical="top" wrapText="1"/>
    </xf>
    <xf numFmtId="49" fontId="14" fillId="2" borderId="11" xfId="0" applyNumberFormat="1" applyFont="1" applyFill="1" applyBorder="1" applyAlignment="1">
      <alignment horizontal="right" vertical="top" wrapText="1"/>
    </xf>
    <xf numFmtId="49" fontId="14" fillId="2" borderId="11" xfId="0" applyNumberFormat="1" applyFont="1" applyFill="1" applyBorder="1" applyAlignment="1">
      <alignment horizontal="left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right" vertical="top" wrapText="1"/>
    </xf>
    <xf numFmtId="2" fontId="14" fillId="2" borderId="11" xfId="0" applyNumberFormat="1" applyFont="1" applyFill="1" applyBorder="1" applyAlignment="1">
      <alignment horizontal="right" vertical="top" wrapText="1"/>
    </xf>
    <xf numFmtId="4" fontId="14" fillId="2" borderId="11" xfId="0" applyNumberFormat="1" applyFont="1" applyFill="1" applyBorder="1" applyAlignment="1">
      <alignment horizontal="right" vertical="top" wrapText="1"/>
    </xf>
    <xf numFmtId="49" fontId="8" fillId="2" borderId="11" xfId="0" applyNumberFormat="1" applyFont="1" applyFill="1" applyBorder="1" applyAlignment="1">
      <alignment horizontal="right" vertical="center" wrapText="1"/>
    </xf>
    <xf numFmtId="49" fontId="4" fillId="2" borderId="11" xfId="0" applyNumberFormat="1" applyFont="1" applyFill="1" applyBorder="1" applyAlignment="1">
      <alignment vertical="center" wrapText="1"/>
    </xf>
    <xf numFmtId="4" fontId="13" fillId="2" borderId="11" xfId="0" applyNumberFormat="1" applyFont="1" applyFill="1" applyBorder="1" applyAlignment="1">
      <alignment horizontal="center" vertical="top" wrapText="1"/>
    </xf>
    <xf numFmtId="49" fontId="13" fillId="2" borderId="11" xfId="0" applyNumberFormat="1" applyFont="1" applyFill="1" applyBorder="1" applyAlignment="1">
      <alignment horizontal="center" vertical="top" wrapText="1"/>
    </xf>
    <xf numFmtId="2" fontId="13" fillId="2" borderId="11" xfId="0" applyNumberFormat="1" applyFont="1" applyFill="1" applyBorder="1" applyAlignment="1">
      <alignment horizontal="right" vertical="top" wrapText="1"/>
    </xf>
    <xf numFmtId="0" fontId="0" fillId="2" borderId="11" xfId="0" applyFont="1" applyFill="1" applyBorder="1" applyAlignment="1"/>
    <xf numFmtId="49" fontId="8" fillId="2" borderId="12" xfId="0" applyNumberFormat="1" applyFont="1" applyFill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vertical="center" wrapText="1"/>
    </xf>
    <xf numFmtId="4" fontId="13" fillId="2" borderId="12" xfId="0" applyNumberFormat="1" applyFont="1" applyFill="1" applyBorder="1" applyAlignment="1">
      <alignment horizontal="center" vertical="top" wrapText="1"/>
    </xf>
    <xf numFmtId="49" fontId="13" fillId="2" borderId="13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49" fontId="13" fillId="2" borderId="14" xfId="0" applyNumberFormat="1" applyFont="1" applyFill="1" applyBorder="1" applyAlignment="1">
      <alignment horizontal="center" vertical="top" wrapText="1"/>
    </xf>
    <xf numFmtId="0" fontId="0" fillId="2" borderId="15" xfId="0" applyFont="1" applyFill="1" applyBorder="1" applyAlignment="1"/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65" fontId="0" fillId="2" borderId="1" xfId="0" applyNumberFormat="1" applyFont="1" applyFill="1" applyBorder="1" applyAlignment="1"/>
    <xf numFmtId="49" fontId="4" fillId="2" borderId="1" xfId="0" applyNumberFormat="1" applyFont="1" applyFill="1" applyBorder="1" applyAlignment="1">
      <alignment horizontal="left"/>
    </xf>
    <xf numFmtId="165" fontId="0" fillId="2" borderId="1" xfId="0" applyNumberFormat="1" applyFont="1" applyFill="1" applyBorder="1" applyAlignment="1">
      <alignment horizontal="center" vertical="center"/>
    </xf>
    <xf numFmtId="165" fontId="0" fillId="2" borderId="15" xfId="0" applyNumberFormat="1" applyFont="1" applyFill="1" applyBorder="1" applyAlignment="1"/>
    <xf numFmtId="49" fontId="9" fillId="2" borderId="1" xfId="0" applyNumberFormat="1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5369760</xdr:colOff>
      <xdr:row>0</xdr:row>
      <xdr:rowOff>0</xdr:rowOff>
    </xdr:from>
    <xdr:to>
      <xdr:col>4</xdr:col>
      <xdr:colOff>381960</xdr:colOff>
      <xdr:row>0</xdr:row>
      <xdr:rowOff>727200</xdr:rowOff>
    </xdr:to>
    <xdr:pic>
      <xdr:nvPicPr>
        <xdr:cNvPr id="2" name="image.png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712640" y="0"/>
          <a:ext cx="1403640" cy="72720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309240</xdr:colOff>
      <xdr:row>0</xdr:row>
      <xdr:rowOff>0</xdr:rowOff>
    </xdr:from>
    <xdr:to>
      <xdr:col>14</xdr:col>
      <xdr:colOff>6480</xdr:colOff>
      <xdr:row>0</xdr:row>
      <xdr:rowOff>813960</xdr:rowOff>
    </xdr:to>
    <xdr:pic>
      <xdr:nvPicPr>
        <xdr:cNvPr id="0" name="image.png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9262440" y="0"/>
          <a:ext cx="2583360" cy="813960"/>
        </a:xfrm>
        <a:prstGeom prst="rect">
          <a:avLst/>
        </a:prstGeom>
        <a:ln w="126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5"/>
  <sheetViews>
    <sheetView showGridLines="0" tabSelected="1" topLeftCell="A4" zoomScale="75" zoomScaleNormal="75" workbookViewId="0">
      <selection activeCell="R18" sqref="R18"/>
    </sheetView>
  </sheetViews>
  <sheetFormatPr defaultRowHeight="15"/>
  <cols>
    <col min="1" max="1" width="4" style="15"/>
    <col min="2" max="2" width="21.85546875" style="15"/>
    <col min="3" max="3" width="7.28515625" style="15"/>
    <col min="4" max="4" width="90.5703125" style="15"/>
    <col min="5" max="5" width="9" style="15"/>
    <col min="6" max="6" width="12.140625" style="15" customWidth="1"/>
    <col min="7" max="7" width="7.140625" style="15"/>
    <col min="8" max="8" width="10" style="15"/>
    <col min="9" max="9" width="9" style="15"/>
    <col min="10" max="11" width="10.28515625" style="15"/>
    <col min="12" max="12" width="10.42578125" style="15"/>
    <col min="13" max="13" width="12.5703125" style="15"/>
    <col min="14" max="14" width="11.28515625" style="15"/>
    <col min="15" max="256" width="8" style="15"/>
  </cols>
  <sheetData>
    <row r="1" spans="1:17" ht="60.7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Q1"/>
    </row>
    <row r="2" spans="1:17" ht="17.2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Q2"/>
    </row>
    <row r="3" spans="1:17" ht="14.2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Q3"/>
    </row>
    <row r="4" spans="1:17" ht="15" customHeight="1">
      <c r="A4" s="16">
        <v>1</v>
      </c>
      <c r="B4" s="17" t="s">
        <v>2</v>
      </c>
      <c r="C4" s="11" t="s">
        <v>3</v>
      </c>
      <c r="D4" s="11"/>
      <c r="E4" s="10" t="s">
        <v>4</v>
      </c>
      <c r="F4" s="10"/>
      <c r="G4" s="10"/>
      <c r="H4" s="10"/>
      <c r="I4" s="10"/>
      <c r="J4" s="10"/>
      <c r="K4" s="10" t="s">
        <v>5</v>
      </c>
      <c r="L4" s="10"/>
      <c r="M4" s="10"/>
      <c r="N4" s="10"/>
      <c r="Q4"/>
    </row>
    <row r="5" spans="1:17" ht="15" customHeight="1">
      <c r="A5" s="16">
        <v>2</v>
      </c>
      <c r="B5" s="17" t="s">
        <v>6</v>
      </c>
      <c r="C5" s="11" t="s">
        <v>7</v>
      </c>
      <c r="D5" s="11"/>
      <c r="E5" s="10" t="s">
        <v>8</v>
      </c>
      <c r="F5" s="10"/>
      <c r="G5" s="10"/>
      <c r="H5" s="10"/>
      <c r="I5" s="10"/>
      <c r="J5" s="10"/>
      <c r="K5" s="10" t="s">
        <v>9</v>
      </c>
      <c r="L5" s="10"/>
      <c r="M5" s="10"/>
      <c r="N5" s="10"/>
      <c r="Q5"/>
    </row>
    <row r="6" spans="1:17" ht="15" customHeight="1">
      <c r="A6" s="16">
        <v>3</v>
      </c>
      <c r="B6" s="17" t="s">
        <v>10</v>
      </c>
      <c r="C6" s="11" t="s">
        <v>11</v>
      </c>
      <c r="D6" s="11"/>
      <c r="E6" s="10" t="s">
        <v>12</v>
      </c>
      <c r="F6" s="10"/>
      <c r="G6" s="10"/>
      <c r="H6" s="10"/>
      <c r="I6" s="10"/>
      <c r="J6" s="10"/>
      <c r="K6" s="10" t="s">
        <v>13</v>
      </c>
      <c r="L6" s="10"/>
      <c r="M6" s="10"/>
      <c r="N6" s="10"/>
      <c r="Q6"/>
    </row>
    <row r="7" spans="1:17" ht="15" customHeight="1">
      <c r="A7" s="16">
        <v>4</v>
      </c>
      <c r="B7" s="17" t="s">
        <v>14</v>
      </c>
      <c r="C7" s="11"/>
      <c r="D7" s="11"/>
      <c r="E7" s="10" t="s">
        <v>15</v>
      </c>
      <c r="F7" s="10"/>
      <c r="G7" s="10"/>
      <c r="H7" s="19">
        <f>'RESUMO RUAS'!I6</f>
        <v>66308</v>
      </c>
      <c r="I7" s="18" t="s">
        <v>16</v>
      </c>
      <c r="J7" s="18"/>
      <c r="K7" s="20" t="s">
        <v>17</v>
      </c>
      <c r="L7" s="21">
        <v>0.26100000000000001</v>
      </c>
      <c r="M7" s="22"/>
      <c r="N7" s="22"/>
      <c r="Q7"/>
    </row>
    <row r="8" spans="1:17" ht="15" customHeight="1">
      <c r="A8" s="9" t="s">
        <v>18</v>
      </c>
      <c r="B8" s="9"/>
      <c r="C8" s="8" t="s">
        <v>19</v>
      </c>
      <c r="D8" s="9" t="s">
        <v>20</v>
      </c>
      <c r="E8" s="9" t="s">
        <v>21</v>
      </c>
      <c r="F8" s="9" t="s">
        <v>22</v>
      </c>
      <c r="G8" s="8" t="s">
        <v>23</v>
      </c>
      <c r="H8" s="8"/>
      <c r="I8" s="8"/>
      <c r="J8" s="8" t="s">
        <v>24</v>
      </c>
      <c r="K8" s="8"/>
      <c r="L8" s="8"/>
      <c r="M8" s="9" t="s">
        <v>25</v>
      </c>
      <c r="N8" s="9" t="s">
        <v>26</v>
      </c>
      <c r="Q8"/>
    </row>
    <row r="9" spans="1:17" ht="15.75" customHeight="1">
      <c r="A9" s="9"/>
      <c r="B9" s="9"/>
      <c r="C9" s="8"/>
      <c r="D9" s="9"/>
      <c r="E9" s="9"/>
      <c r="F9" s="9"/>
      <c r="G9" s="23" t="s">
        <v>27</v>
      </c>
      <c r="H9" s="23" t="s">
        <v>28</v>
      </c>
      <c r="I9" s="23" t="s">
        <v>29</v>
      </c>
      <c r="J9" s="23" t="s">
        <v>27</v>
      </c>
      <c r="K9" s="23" t="s">
        <v>28</v>
      </c>
      <c r="L9" s="23" t="s">
        <v>29</v>
      </c>
      <c r="M9" s="9"/>
      <c r="N9" s="9"/>
      <c r="Q9"/>
    </row>
    <row r="10" spans="1:17" ht="14.65" customHeight="1">
      <c r="A10" s="25"/>
      <c r="B10" s="26"/>
      <c r="C10" s="27">
        <v>1</v>
      </c>
      <c r="D10" s="28" t="s">
        <v>30</v>
      </c>
      <c r="E10" s="29"/>
      <c r="F10" s="29"/>
      <c r="G10" s="25"/>
      <c r="H10" s="25"/>
      <c r="I10" s="25"/>
      <c r="J10" s="25"/>
      <c r="K10" s="25"/>
      <c r="L10" s="25"/>
      <c r="M10" s="25"/>
      <c r="N10" s="25"/>
      <c r="Q10"/>
    </row>
    <row r="11" spans="1:17" ht="14.65" customHeight="1">
      <c r="A11" s="25">
        <v>4</v>
      </c>
      <c r="B11" s="30" t="s">
        <v>31</v>
      </c>
      <c r="C11" s="31" t="s">
        <v>32</v>
      </c>
      <c r="D11" s="31" t="s">
        <v>33</v>
      </c>
      <c r="E11" s="32" t="s">
        <v>21</v>
      </c>
      <c r="F11" s="19">
        <v>24</v>
      </c>
      <c r="G11" s="33"/>
      <c r="H11" s="33"/>
      <c r="I11" s="33"/>
      <c r="J11" s="34"/>
      <c r="K11" s="34"/>
      <c r="L11" s="33"/>
      <c r="M11" s="33"/>
      <c r="N11" s="35"/>
      <c r="Q11"/>
    </row>
    <row r="12" spans="1:17" ht="14.65" customHeight="1">
      <c r="A12" s="25"/>
      <c r="B12" s="36"/>
      <c r="C12" s="31" t="s">
        <v>34</v>
      </c>
      <c r="D12" s="31" t="s">
        <v>35</v>
      </c>
      <c r="E12" s="29"/>
      <c r="F12" s="19"/>
      <c r="G12" s="33"/>
      <c r="H12" s="33"/>
      <c r="I12" s="33"/>
      <c r="J12" s="34"/>
      <c r="K12" s="34"/>
      <c r="L12" s="33"/>
      <c r="M12" s="33"/>
      <c r="N12" s="35"/>
      <c r="Q12"/>
    </row>
    <row r="13" spans="1:17" ht="14.65" customHeight="1">
      <c r="A13" s="25">
        <v>1</v>
      </c>
      <c r="B13" s="30" t="s">
        <v>36</v>
      </c>
      <c r="C13" s="31" t="s">
        <v>37</v>
      </c>
      <c r="D13" s="31" t="s">
        <v>38</v>
      </c>
      <c r="E13" s="32" t="s">
        <v>39</v>
      </c>
      <c r="F13" s="19">
        <v>6</v>
      </c>
      <c r="G13" s="33"/>
      <c r="H13" s="33"/>
      <c r="I13" s="33"/>
      <c r="J13" s="34"/>
      <c r="K13" s="34"/>
      <c r="L13" s="33"/>
      <c r="M13" s="33"/>
      <c r="N13" s="35"/>
      <c r="Q13"/>
    </row>
    <row r="14" spans="1:17" ht="14.65" customHeight="1">
      <c r="A14" s="25">
        <v>1</v>
      </c>
      <c r="B14" s="30" t="s">
        <v>40</v>
      </c>
      <c r="C14" s="31" t="s">
        <v>41</v>
      </c>
      <c r="D14" s="31" t="s">
        <v>42</v>
      </c>
      <c r="E14" s="32" t="s">
        <v>39</v>
      </c>
      <c r="F14" s="19">
        <f>F13</f>
        <v>6</v>
      </c>
      <c r="G14" s="33"/>
      <c r="H14" s="33"/>
      <c r="I14" s="33"/>
      <c r="J14" s="34"/>
      <c r="K14" s="34"/>
      <c r="L14" s="33"/>
      <c r="M14" s="33"/>
      <c r="N14" s="35"/>
      <c r="Q14"/>
    </row>
    <row r="15" spans="1:17" ht="14.65" customHeight="1">
      <c r="A15" s="25">
        <v>1</v>
      </c>
      <c r="B15" s="36">
        <v>78472</v>
      </c>
      <c r="C15" s="31" t="s">
        <v>43</v>
      </c>
      <c r="D15" s="31" t="s">
        <v>44</v>
      </c>
      <c r="E15" s="32" t="s">
        <v>45</v>
      </c>
      <c r="F15" s="19">
        <f>'RESUMO RUAS'!I6</f>
        <v>66308</v>
      </c>
      <c r="G15" s="33"/>
      <c r="H15" s="33"/>
      <c r="I15" s="33"/>
      <c r="J15" s="34"/>
      <c r="K15" s="34"/>
      <c r="L15" s="33"/>
      <c r="M15" s="33"/>
      <c r="N15" s="35"/>
      <c r="Q15"/>
    </row>
    <row r="16" spans="1:17" ht="14.65" customHeight="1">
      <c r="A16" s="25"/>
      <c r="B16" s="36"/>
      <c r="C16" s="31" t="s">
        <v>46</v>
      </c>
      <c r="D16" s="31" t="s">
        <v>47</v>
      </c>
      <c r="E16" s="29"/>
      <c r="F16" s="33"/>
      <c r="G16" s="33"/>
      <c r="H16" s="33"/>
      <c r="I16" s="33"/>
      <c r="J16" s="34"/>
      <c r="K16" s="34"/>
      <c r="L16" s="33"/>
      <c r="M16" s="33"/>
      <c r="N16" s="35"/>
      <c r="Q16"/>
    </row>
    <row r="17" spans="1:17" ht="14.65" customHeight="1">
      <c r="A17" s="25">
        <v>1</v>
      </c>
      <c r="B17" s="36">
        <v>2706</v>
      </c>
      <c r="C17" s="31" t="s">
        <v>48</v>
      </c>
      <c r="D17" s="31" t="s">
        <v>49</v>
      </c>
      <c r="E17" s="32" t="s">
        <v>50</v>
      </c>
      <c r="F17" s="19">
        <f>F13*220</f>
        <v>1320</v>
      </c>
      <c r="G17" s="33"/>
      <c r="H17" s="33"/>
      <c r="I17" s="33"/>
      <c r="J17" s="34"/>
      <c r="K17" s="34"/>
      <c r="L17" s="33"/>
      <c r="M17" s="33"/>
      <c r="N17" s="35"/>
      <c r="Q17"/>
    </row>
    <row r="18" spans="1:17" ht="15" customHeight="1">
      <c r="A18" s="37"/>
      <c r="B18" s="38"/>
      <c r="C18" s="31" t="s">
        <v>51</v>
      </c>
      <c r="D18" s="39" t="s">
        <v>52</v>
      </c>
      <c r="E18" s="40"/>
      <c r="F18" s="41"/>
      <c r="G18" s="33"/>
      <c r="H18" s="33"/>
      <c r="I18" s="41"/>
      <c r="J18" s="34"/>
      <c r="K18" s="34"/>
      <c r="L18" s="33"/>
      <c r="M18" s="33"/>
      <c r="N18" s="35"/>
      <c r="Q18"/>
    </row>
    <row r="19" spans="1:17" ht="15" customHeight="1">
      <c r="A19" s="37">
        <v>4</v>
      </c>
      <c r="B19" s="30" t="s">
        <v>53</v>
      </c>
      <c r="C19" s="31" t="s">
        <v>54</v>
      </c>
      <c r="D19" s="31" t="s">
        <v>55</v>
      </c>
      <c r="E19" s="32" t="s">
        <v>21</v>
      </c>
      <c r="F19" s="19">
        <v>12</v>
      </c>
      <c r="G19" s="33"/>
      <c r="H19" s="33"/>
      <c r="I19" s="33"/>
      <c r="J19" s="34"/>
      <c r="K19" s="34"/>
      <c r="L19" s="33"/>
      <c r="M19" s="33"/>
      <c r="N19" s="35"/>
      <c r="Q19"/>
    </row>
    <row r="20" spans="1:17" ht="15" customHeight="1">
      <c r="A20" s="42"/>
      <c r="B20" s="43"/>
      <c r="C20" s="44"/>
      <c r="D20" s="7" t="s">
        <v>56</v>
      </c>
      <c r="E20" s="7"/>
      <c r="F20" s="7"/>
      <c r="G20" s="7"/>
      <c r="H20" s="7"/>
      <c r="I20" s="7"/>
      <c r="J20" s="7"/>
      <c r="K20" s="7"/>
      <c r="L20" s="6"/>
      <c r="M20" s="6"/>
      <c r="N20" s="45"/>
      <c r="Q20"/>
    </row>
    <row r="21" spans="1:17" ht="15" customHeight="1">
      <c r="A21" s="37"/>
      <c r="B21" s="38"/>
      <c r="C21" s="27">
        <v>2</v>
      </c>
      <c r="D21" s="28" t="s">
        <v>57</v>
      </c>
      <c r="E21" s="29"/>
      <c r="F21" s="19"/>
      <c r="G21" s="37"/>
      <c r="H21" s="37"/>
      <c r="I21" s="37"/>
      <c r="J21" s="37"/>
      <c r="K21" s="37"/>
      <c r="L21" s="37"/>
      <c r="M21" s="37"/>
      <c r="N21" s="37"/>
      <c r="Q21"/>
    </row>
    <row r="22" spans="1:17" ht="15" customHeight="1">
      <c r="A22" s="37"/>
      <c r="B22" s="38"/>
      <c r="C22" s="46" t="s">
        <v>58</v>
      </c>
      <c r="D22" s="28" t="s">
        <v>59</v>
      </c>
      <c r="E22" s="29"/>
      <c r="F22" s="19"/>
      <c r="G22" s="37"/>
      <c r="H22" s="37"/>
      <c r="I22" s="37"/>
      <c r="J22" s="37"/>
      <c r="K22" s="37"/>
      <c r="L22" s="37"/>
      <c r="M22" s="37"/>
      <c r="N22" s="37"/>
      <c r="Q22"/>
    </row>
    <row r="23" spans="1:17" ht="15" customHeight="1">
      <c r="A23" s="37">
        <v>1</v>
      </c>
      <c r="B23" s="42">
        <v>72961</v>
      </c>
      <c r="C23" s="31" t="s">
        <v>60</v>
      </c>
      <c r="D23" s="39" t="s">
        <v>61</v>
      </c>
      <c r="E23" s="32" t="s">
        <v>45</v>
      </c>
      <c r="F23" s="19">
        <f>F15</f>
        <v>66308</v>
      </c>
      <c r="G23" s="33"/>
      <c r="H23" s="33"/>
      <c r="I23" s="33"/>
      <c r="J23" s="34"/>
      <c r="K23" s="34"/>
      <c r="L23" s="33"/>
      <c r="M23" s="33"/>
      <c r="N23" s="35"/>
      <c r="Q23"/>
    </row>
    <row r="24" spans="1:17" ht="15" customHeight="1">
      <c r="A24" s="37"/>
      <c r="B24" s="36"/>
      <c r="C24" s="28" t="s">
        <v>62</v>
      </c>
      <c r="D24" s="47" t="s">
        <v>63</v>
      </c>
      <c r="E24" s="29"/>
      <c r="F24" s="19"/>
      <c r="G24" s="33"/>
      <c r="H24" s="33"/>
      <c r="I24" s="48"/>
      <c r="J24" s="34"/>
      <c r="K24" s="34"/>
      <c r="L24" s="33"/>
      <c r="M24" s="33"/>
      <c r="N24" s="35"/>
      <c r="Q24"/>
    </row>
    <row r="25" spans="1:17" ht="15" customHeight="1">
      <c r="A25" s="37">
        <v>1</v>
      </c>
      <c r="B25" s="30" t="s">
        <v>64</v>
      </c>
      <c r="C25" s="31" t="s">
        <v>65</v>
      </c>
      <c r="D25" s="39" t="s">
        <v>66</v>
      </c>
      <c r="E25" s="32" t="s">
        <v>67</v>
      </c>
      <c r="F25" s="19">
        <f>F15*0.1</f>
        <v>6630.8</v>
      </c>
      <c r="G25" s="33"/>
      <c r="H25" s="33"/>
      <c r="I25" s="33"/>
      <c r="J25" s="34"/>
      <c r="K25" s="34"/>
      <c r="L25" s="33"/>
      <c r="M25" s="33"/>
      <c r="N25" s="35"/>
      <c r="Q25"/>
    </row>
    <row r="26" spans="1:17" ht="15" customHeight="1">
      <c r="A26" s="37">
        <v>1</v>
      </c>
      <c r="B26" s="42">
        <v>72887</v>
      </c>
      <c r="C26" s="31" t="s">
        <v>68</v>
      </c>
      <c r="D26" s="31" t="s">
        <v>69</v>
      </c>
      <c r="E26" s="32" t="s">
        <v>70</v>
      </c>
      <c r="F26" s="19">
        <f>F25*1.3*8.5</f>
        <v>73270.340000000011</v>
      </c>
      <c r="G26" s="33"/>
      <c r="H26" s="33"/>
      <c r="I26" s="33"/>
      <c r="J26" s="34"/>
      <c r="K26" s="34"/>
      <c r="L26" s="33"/>
      <c r="M26" s="33"/>
      <c r="N26" s="35"/>
      <c r="Q26"/>
    </row>
    <row r="27" spans="1:17" ht="15" customHeight="1">
      <c r="A27" s="37">
        <v>1</v>
      </c>
      <c r="B27" s="49">
        <v>41721</v>
      </c>
      <c r="C27" s="31" t="s">
        <v>71</v>
      </c>
      <c r="D27" s="31" t="s">
        <v>72</v>
      </c>
      <c r="E27" s="32" t="s">
        <v>67</v>
      </c>
      <c r="F27" s="19">
        <f>F25</f>
        <v>6630.8</v>
      </c>
      <c r="G27" s="33"/>
      <c r="H27" s="33"/>
      <c r="I27" s="33"/>
      <c r="J27" s="34"/>
      <c r="K27" s="34"/>
      <c r="L27" s="33"/>
      <c r="M27" s="33"/>
      <c r="N27" s="35"/>
      <c r="Q27"/>
    </row>
    <row r="28" spans="1:17" ht="15" customHeight="1">
      <c r="A28" s="37"/>
      <c r="B28" s="38"/>
      <c r="C28" s="28" t="s">
        <v>73</v>
      </c>
      <c r="D28" s="28" t="s">
        <v>74</v>
      </c>
      <c r="E28" s="29"/>
      <c r="F28" s="19"/>
      <c r="G28" s="33"/>
      <c r="H28" s="33"/>
      <c r="I28" s="33"/>
      <c r="J28" s="34"/>
      <c r="K28" s="34"/>
      <c r="L28" s="33"/>
      <c r="M28" s="33"/>
      <c r="N28" s="35"/>
      <c r="Q28"/>
    </row>
    <row r="29" spans="1:17" ht="15" customHeight="1">
      <c r="A29" s="37">
        <v>1</v>
      </c>
      <c r="B29" s="36">
        <v>73711</v>
      </c>
      <c r="C29" s="31" t="s">
        <v>75</v>
      </c>
      <c r="D29" s="39" t="s">
        <v>76</v>
      </c>
      <c r="E29" s="32" t="s">
        <v>67</v>
      </c>
      <c r="F29" s="19">
        <f>F15*0.13</f>
        <v>8620.0400000000009</v>
      </c>
      <c r="G29" s="33"/>
      <c r="H29" s="33"/>
      <c r="I29" s="34"/>
      <c r="J29" s="34"/>
      <c r="K29" s="34"/>
      <c r="L29" s="33"/>
      <c r="M29" s="33"/>
      <c r="N29" s="35"/>
      <c r="Q29"/>
    </row>
    <row r="30" spans="1:17" ht="15" customHeight="1">
      <c r="A30" s="37">
        <v>1</v>
      </c>
      <c r="B30" s="36">
        <v>83356</v>
      </c>
      <c r="C30" s="31" t="s">
        <v>77</v>
      </c>
      <c r="D30" s="39" t="s">
        <v>78</v>
      </c>
      <c r="E30" s="32" t="s">
        <v>70</v>
      </c>
      <c r="F30" s="19">
        <f>F29*1.3*25</f>
        <v>280151.30000000005</v>
      </c>
      <c r="G30" s="33"/>
      <c r="H30" s="33"/>
      <c r="I30" s="34"/>
      <c r="J30" s="34"/>
      <c r="K30" s="34"/>
      <c r="L30" s="33"/>
      <c r="M30" s="33"/>
      <c r="N30" s="35"/>
      <c r="Q30"/>
    </row>
    <row r="31" spans="1:17" ht="15" customHeight="1">
      <c r="A31" s="37">
        <v>1</v>
      </c>
      <c r="B31" s="36"/>
      <c r="C31" s="28" t="s">
        <v>79</v>
      </c>
      <c r="D31" s="28" t="s">
        <v>80</v>
      </c>
      <c r="E31" s="29"/>
      <c r="F31" s="19"/>
      <c r="G31" s="33"/>
      <c r="H31" s="33"/>
      <c r="I31" s="34"/>
      <c r="J31" s="34"/>
      <c r="K31" s="34"/>
      <c r="L31" s="33"/>
      <c r="M31" s="33"/>
      <c r="N31" s="35"/>
      <c r="Q31"/>
    </row>
    <row r="32" spans="1:17" ht="15" customHeight="1">
      <c r="A32" s="37">
        <v>1</v>
      </c>
      <c r="B32" s="26">
        <v>72945</v>
      </c>
      <c r="C32" s="31" t="s">
        <v>81</v>
      </c>
      <c r="D32" s="31" t="s">
        <v>82</v>
      </c>
      <c r="E32" s="32" t="s">
        <v>45</v>
      </c>
      <c r="F32" s="19">
        <f>F15</f>
        <v>66308</v>
      </c>
      <c r="G32" s="33"/>
      <c r="H32" s="33"/>
      <c r="I32" s="34"/>
      <c r="J32" s="34"/>
      <c r="K32" s="34"/>
      <c r="L32" s="33"/>
      <c r="M32" s="33"/>
      <c r="N32" s="35"/>
      <c r="Q32"/>
    </row>
    <row r="33" spans="1:17" ht="15" customHeight="1">
      <c r="A33" s="37">
        <v>1</v>
      </c>
      <c r="B33" s="26">
        <v>72958</v>
      </c>
      <c r="C33" s="31" t="s">
        <v>83</v>
      </c>
      <c r="D33" s="39" t="s">
        <v>84</v>
      </c>
      <c r="E33" s="32" t="s">
        <v>45</v>
      </c>
      <c r="F33" s="19">
        <f>F15</f>
        <v>66308</v>
      </c>
      <c r="G33" s="33"/>
      <c r="H33" s="33"/>
      <c r="I33" s="34"/>
      <c r="J33" s="34"/>
      <c r="K33" s="34"/>
      <c r="L33" s="33"/>
      <c r="M33" s="33"/>
      <c r="N33" s="35"/>
      <c r="Q33"/>
    </row>
    <row r="34" spans="1:17" ht="15" customHeight="1">
      <c r="A34" s="50"/>
      <c r="B34" s="44"/>
      <c r="C34" s="44"/>
      <c r="D34" s="7" t="s">
        <v>56</v>
      </c>
      <c r="E34" s="7"/>
      <c r="F34" s="7"/>
      <c r="G34" s="7"/>
      <c r="H34" s="7"/>
      <c r="I34" s="7"/>
      <c r="J34" s="7"/>
      <c r="K34" s="7"/>
      <c r="L34" s="6"/>
      <c r="M34" s="6"/>
      <c r="N34" s="45"/>
      <c r="Q34"/>
    </row>
    <row r="35" spans="1:17" ht="15.75" customHeight="1">
      <c r="A35" s="42"/>
      <c r="B35" s="43"/>
      <c r="C35" s="51"/>
      <c r="D35" s="5" t="s">
        <v>85</v>
      </c>
      <c r="E35" s="5"/>
      <c r="F35" s="5"/>
      <c r="G35" s="5"/>
      <c r="H35" s="5"/>
      <c r="I35" s="5"/>
      <c r="J35" s="5"/>
      <c r="K35" s="5"/>
      <c r="L35" s="4"/>
      <c r="M35" s="4"/>
      <c r="N35" s="52"/>
      <c r="Q35"/>
    </row>
  </sheetData>
  <mergeCells count="29">
    <mergeCell ref="D34:K34"/>
    <mergeCell ref="L34:M34"/>
    <mergeCell ref="D35:K35"/>
    <mergeCell ref="L35:M35"/>
    <mergeCell ref="J8:L8"/>
    <mergeCell ref="M8:M9"/>
    <mergeCell ref="N8:N9"/>
    <mergeCell ref="D20:K20"/>
    <mergeCell ref="L20:M20"/>
    <mergeCell ref="C7:D7"/>
    <mergeCell ref="E7:G7"/>
    <mergeCell ref="A8:B9"/>
    <mergeCell ref="C8:C9"/>
    <mergeCell ref="D8:D9"/>
    <mergeCell ref="E8:E9"/>
    <mergeCell ref="F8:F9"/>
    <mergeCell ref="G8:I8"/>
    <mergeCell ref="C5:D5"/>
    <mergeCell ref="E5:J5"/>
    <mergeCell ref="K5:N5"/>
    <mergeCell ref="C6:D6"/>
    <mergeCell ref="E6:J6"/>
    <mergeCell ref="K6:N6"/>
    <mergeCell ref="A1:N1"/>
    <mergeCell ref="A2:N2"/>
    <mergeCell ref="A3:N3"/>
    <mergeCell ref="C4:D4"/>
    <mergeCell ref="E4:J4"/>
    <mergeCell ref="K4:N4"/>
  </mergeCells>
  <pageMargins left="0.55138888888888904" right="0.196527777777778" top="3.9583333333333297E-2" bottom="2.0833333333333298E-3" header="0.51180555555555496" footer="0.51180555555555496"/>
  <pageSetup paperSize="0" scale="0" firstPageNumber="0" orientation="portrait" usePrinterDefaults="0" horizontalDpi="0" verticalDpi="0" copies="0"/>
  <headerFooter>
    <oddFooter>&amp;C&amp;"Arial,Normal"&amp;12&amp;P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47"/>
  <sheetViews>
    <sheetView showGridLines="0" topLeftCell="A16" zoomScale="75" zoomScaleNormal="75" workbookViewId="0">
      <selection activeCell="K32" sqref="K32"/>
    </sheetView>
  </sheetViews>
  <sheetFormatPr defaultRowHeight="15"/>
  <cols>
    <col min="1" max="1" width="35.7109375" style="53"/>
    <col min="2" max="2" width="14.5703125" style="53"/>
    <col min="3" max="3" width="10.140625" style="53"/>
    <col min="4" max="4" width="13.28515625" style="53"/>
    <col min="5" max="7" width="0" style="53" hidden="1"/>
    <col min="8" max="8" width="27.140625" style="53"/>
    <col min="9" max="9" width="21" style="53"/>
    <col min="10" max="256" width="10.5703125" style="53"/>
    <col min="257" max="1025" width="10.5703125" style="54"/>
  </cols>
  <sheetData>
    <row r="1" spans="1:9" ht="15" customHeight="1">
      <c r="A1" s="3" t="s">
        <v>86</v>
      </c>
      <c r="B1" s="3"/>
      <c r="C1" s="3"/>
      <c r="D1" s="3"/>
      <c r="E1" s="3"/>
      <c r="F1" s="3"/>
      <c r="G1" s="42"/>
      <c r="H1" s="8" t="s">
        <v>87</v>
      </c>
      <c r="I1" s="8"/>
    </row>
    <row r="2" spans="1:9" ht="15" customHeight="1">
      <c r="A2" s="24" t="s">
        <v>88</v>
      </c>
      <c r="B2" s="24" t="s">
        <v>89</v>
      </c>
      <c r="C2" s="55" t="s">
        <v>90</v>
      </c>
      <c r="D2" s="24" t="s">
        <v>91</v>
      </c>
      <c r="E2" s="56" t="s">
        <v>92</v>
      </c>
      <c r="F2" s="56" t="s">
        <v>93</v>
      </c>
      <c r="G2" s="42"/>
      <c r="H2" s="57" t="str">
        <f>A1</f>
        <v>ÁREA 1 – Três Vendas</v>
      </c>
      <c r="I2" s="58">
        <f>D4</f>
        <v>8596</v>
      </c>
    </row>
    <row r="3" spans="1:9" ht="15" customHeight="1">
      <c r="A3" s="59" t="s">
        <v>94</v>
      </c>
      <c r="B3" s="60">
        <v>1228</v>
      </c>
      <c r="C3" s="60">
        <v>7</v>
      </c>
      <c r="D3" s="60">
        <f>B3*C3</f>
        <v>8596</v>
      </c>
      <c r="E3" s="61" t="s">
        <v>95</v>
      </c>
      <c r="F3" s="62">
        <f>D3*$I$9</f>
        <v>0</v>
      </c>
      <c r="G3" s="42"/>
      <c r="H3" s="57" t="str">
        <f>A6</f>
        <v>ÁREA 2 – Bom Jesus</v>
      </c>
      <c r="I3" s="58">
        <f>D17</f>
        <v>25527</v>
      </c>
    </row>
    <row r="4" spans="1:9" ht="15" customHeight="1">
      <c r="A4" s="63" t="s">
        <v>96</v>
      </c>
      <c r="B4" s="58">
        <f>SUM(B3:B3)</f>
        <v>1228</v>
      </c>
      <c r="C4" s="58"/>
      <c r="D4" s="58">
        <f>SUM(D3:D3)</f>
        <v>8596</v>
      </c>
      <c r="E4" s="64"/>
      <c r="F4" s="62"/>
      <c r="G4" s="42"/>
      <c r="H4" s="57" t="str">
        <f>A19</f>
        <v>ÁREA 3 – Navegantes</v>
      </c>
      <c r="I4" s="58">
        <f>D31</f>
        <v>14820</v>
      </c>
    </row>
    <row r="5" spans="1:9" ht="15" customHeight="1">
      <c r="A5" s="65"/>
      <c r="B5" s="64"/>
      <c r="C5" s="64"/>
      <c r="D5" s="64"/>
      <c r="E5" s="64"/>
      <c r="F5" s="62">
        <f>SUM(F1:F4)</f>
        <v>0</v>
      </c>
      <c r="G5" s="42"/>
      <c r="H5" s="57" t="str">
        <f>A33</f>
        <v>ÁREA 4 – Fragata</v>
      </c>
      <c r="I5" s="58">
        <f>D41</f>
        <v>17365</v>
      </c>
    </row>
    <row r="6" spans="1:9" ht="15" customHeight="1">
      <c r="A6" s="3" t="s">
        <v>97</v>
      </c>
      <c r="B6" s="3"/>
      <c r="C6" s="3"/>
      <c r="D6" s="3"/>
      <c r="E6" s="3"/>
      <c r="F6" s="3"/>
      <c r="G6" s="42"/>
      <c r="H6" s="64"/>
      <c r="I6" s="58">
        <f>SUM(I2:I5)</f>
        <v>66308</v>
      </c>
    </row>
    <row r="7" spans="1:9" ht="17.100000000000001" customHeight="1">
      <c r="A7" s="24" t="s">
        <v>88</v>
      </c>
      <c r="B7" s="24" t="s">
        <v>89</v>
      </c>
      <c r="C7" s="55" t="s">
        <v>90</v>
      </c>
      <c r="D7" s="24" t="s">
        <v>91</v>
      </c>
      <c r="E7" s="56" t="s">
        <v>92</v>
      </c>
      <c r="F7" s="56" t="s">
        <v>93</v>
      </c>
      <c r="G7" s="42"/>
      <c r="H7" s="66" t="s">
        <v>98</v>
      </c>
      <c r="I7" s="67">
        <f>ORÇAMENTO!L35</f>
        <v>0</v>
      </c>
    </row>
    <row r="8" spans="1:9" ht="15" customHeight="1">
      <c r="A8" s="59" t="s">
        <v>99</v>
      </c>
      <c r="B8" s="60">
        <v>589</v>
      </c>
      <c r="C8" s="60">
        <v>7</v>
      </c>
      <c r="D8" s="60">
        <f t="shared" ref="D8:D16" si="0">B8*C8</f>
        <v>4123</v>
      </c>
      <c r="E8" s="42">
        <v>16</v>
      </c>
      <c r="F8" s="62">
        <f t="shared" ref="F8:F16" si="1">D8*$I$9</f>
        <v>0</v>
      </c>
      <c r="G8" s="42"/>
      <c r="H8" s="57" t="s">
        <v>100</v>
      </c>
      <c r="I8" s="68">
        <f>B4+B17+B31+B41</f>
        <v>10198</v>
      </c>
    </row>
    <row r="9" spans="1:9" ht="15" customHeight="1">
      <c r="A9" s="59" t="s">
        <v>101</v>
      </c>
      <c r="B9" s="60">
        <v>832</v>
      </c>
      <c r="C9" s="60">
        <v>7</v>
      </c>
      <c r="D9" s="60">
        <f t="shared" si="0"/>
        <v>5824</v>
      </c>
      <c r="E9" s="42">
        <v>23.24</v>
      </c>
      <c r="F9" s="62">
        <f t="shared" si="1"/>
        <v>0</v>
      </c>
      <c r="G9" s="42"/>
      <c r="H9" s="57" t="s">
        <v>102</v>
      </c>
      <c r="I9" s="67">
        <f>ORÇAMENTO!L34/I6</f>
        <v>0</v>
      </c>
    </row>
    <row r="10" spans="1:9" ht="15" customHeight="1">
      <c r="A10" s="59" t="s">
        <v>103</v>
      </c>
      <c r="B10" s="60">
        <v>206</v>
      </c>
      <c r="C10" s="60">
        <v>5</v>
      </c>
      <c r="D10" s="60">
        <f t="shared" si="0"/>
        <v>1030</v>
      </c>
      <c r="E10" s="42">
        <v>17.18</v>
      </c>
      <c r="F10" s="62">
        <f t="shared" si="1"/>
        <v>0</v>
      </c>
      <c r="G10" s="42"/>
      <c r="H10" s="42"/>
      <c r="I10" s="42"/>
    </row>
    <row r="11" spans="1:9" ht="15" customHeight="1">
      <c r="A11" s="59" t="s">
        <v>104</v>
      </c>
      <c r="B11" s="60">
        <v>95</v>
      </c>
      <c r="C11" s="60">
        <v>5</v>
      </c>
      <c r="D11" s="60">
        <f t="shared" si="0"/>
        <v>475</v>
      </c>
      <c r="E11" s="42">
        <v>19</v>
      </c>
      <c r="F11" s="62">
        <f t="shared" si="1"/>
        <v>0</v>
      </c>
      <c r="G11" s="42"/>
      <c r="H11" s="42"/>
      <c r="I11" s="42"/>
    </row>
    <row r="12" spans="1:9" ht="15" customHeight="1">
      <c r="A12" s="59" t="s">
        <v>105</v>
      </c>
      <c r="B12" s="60">
        <v>305</v>
      </c>
      <c r="C12" s="60">
        <v>7</v>
      </c>
      <c r="D12" s="60">
        <f t="shared" si="0"/>
        <v>2135</v>
      </c>
      <c r="E12" s="42"/>
      <c r="F12" s="62">
        <f t="shared" si="1"/>
        <v>0</v>
      </c>
      <c r="G12" s="42"/>
      <c r="H12" s="42"/>
      <c r="I12" s="42"/>
    </row>
    <row r="13" spans="1:9" ht="15" customHeight="1">
      <c r="A13" s="59" t="s">
        <v>106</v>
      </c>
      <c r="B13" s="60">
        <v>250</v>
      </c>
      <c r="C13" s="60">
        <v>6</v>
      </c>
      <c r="D13" s="60">
        <f t="shared" si="0"/>
        <v>1500</v>
      </c>
      <c r="E13" s="42">
        <v>34</v>
      </c>
      <c r="F13" s="62">
        <f t="shared" si="1"/>
        <v>0</v>
      </c>
      <c r="G13" s="42"/>
      <c r="H13" s="42"/>
      <c r="I13" s="42"/>
    </row>
    <row r="14" spans="1:9" ht="15" customHeight="1">
      <c r="A14" s="59" t="s">
        <v>107</v>
      </c>
      <c r="B14" s="60">
        <v>420</v>
      </c>
      <c r="C14" s="60">
        <v>5</v>
      </c>
      <c r="D14" s="60">
        <f t="shared" si="0"/>
        <v>2100</v>
      </c>
      <c r="E14" s="42">
        <v>32</v>
      </c>
      <c r="F14" s="62">
        <f t="shared" si="1"/>
        <v>0</v>
      </c>
      <c r="G14" s="42"/>
      <c r="H14" s="42"/>
      <c r="I14" s="42"/>
    </row>
    <row r="15" spans="1:9" ht="15" customHeight="1">
      <c r="A15" s="59" t="s">
        <v>108</v>
      </c>
      <c r="B15" s="60">
        <v>1150</v>
      </c>
      <c r="C15" s="60">
        <v>6</v>
      </c>
      <c r="D15" s="60">
        <f t="shared" si="0"/>
        <v>6900</v>
      </c>
      <c r="E15" s="42">
        <v>31</v>
      </c>
      <c r="F15" s="62">
        <f t="shared" si="1"/>
        <v>0</v>
      </c>
      <c r="G15" s="42"/>
      <c r="H15" s="42"/>
      <c r="I15" s="42"/>
    </row>
    <row r="16" spans="1:9" ht="15" customHeight="1">
      <c r="A16" s="59" t="s">
        <v>109</v>
      </c>
      <c r="B16" s="60">
        <v>240</v>
      </c>
      <c r="C16" s="60">
        <v>6</v>
      </c>
      <c r="D16" s="60">
        <f t="shared" si="0"/>
        <v>1440</v>
      </c>
      <c r="E16" s="42"/>
      <c r="F16" s="62">
        <f t="shared" si="1"/>
        <v>0</v>
      </c>
      <c r="G16" s="42"/>
      <c r="H16" s="42"/>
      <c r="I16" s="42"/>
    </row>
    <row r="17" spans="1:9" ht="15" customHeight="1">
      <c r="A17" s="63" t="s">
        <v>96</v>
      </c>
      <c r="B17" s="58">
        <f>SUM(B8:B15)</f>
        <v>3847</v>
      </c>
      <c r="C17" s="58"/>
      <c r="D17" s="58">
        <f>SUM(D8:D16)</f>
        <v>25527</v>
      </c>
      <c r="E17" s="64"/>
      <c r="F17" s="62"/>
      <c r="G17" s="42"/>
      <c r="H17" s="42"/>
      <c r="I17" s="42"/>
    </row>
    <row r="18" spans="1:9" ht="15" customHeight="1">
      <c r="A18" s="65"/>
      <c r="B18" s="58"/>
      <c r="C18" s="58"/>
      <c r="D18" s="58"/>
      <c r="E18" s="64"/>
      <c r="F18" s="62">
        <f>SUM(F8:F17)</f>
        <v>0</v>
      </c>
      <c r="G18" s="42"/>
      <c r="H18" s="42"/>
      <c r="I18" s="42"/>
    </row>
    <row r="19" spans="1:9" ht="15" customHeight="1">
      <c r="A19" s="3" t="s">
        <v>110</v>
      </c>
      <c r="B19" s="3"/>
      <c r="C19" s="3"/>
      <c r="D19" s="3"/>
      <c r="E19" s="3"/>
      <c r="F19" s="3"/>
      <c r="G19" s="42"/>
      <c r="H19" s="42"/>
      <c r="I19" s="42"/>
    </row>
    <row r="20" spans="1:9" ht="15" customHeight="1">
      <c r="A20" s="24" t="s">
        <v>88</v>
      </c>
      <c r="B20" s="24" t="s">
        <v>89</v>
      </c>
      <c r="C20" s="55" t="s">
        <v>90</v>
      </c>
      <c r="D20" s="24" t="s">
        <v>91</v>
      </c>
      <c r="E20" s="56" t="s">
        <v>92</v>
      </c>
      <c r="F20" s="56" t="s">
        <v>93</v>
      </c>
      <c r="G20" s="42"/>
      <c r="H20" s="42"/>
      <c r="I20" s="42"/>
    </row>
    <row r="21" spans="1:9" ht="15" customHeight="1">
      <c r="A21" s="59" t="s">
        <v>111</v>
      </c>
      <c r="B21" s="60">
        <v>85</v>
      </c>
      <c r="C21" s="60">
        <v>5</v>
      </c>
      <c r="D21" s="60">
        <f t="shared" ref="D21:D30" si="2">B21*C21</f>
        <v>425</v>
      </c>
      <c r="E21" s="69"/>
      <c r="F21" s="62">
        <f t="shared" ref="F21:F30" si="3">D21*$I$9</f>
        <v>0</v>
      </c>
      <c r="G21" s="42"/>
      <c r="H21" s="42"/>
      <c r="I21" s="42"/>
    </row>
    <row r="22" spans="1:9" ht="15" customHeight="1">
      <c r="A22" s="59" t="s">
        <v>112</v>
      </c>
      <c r="B22" s="60">
        <f>116+93</f>
        <v>209</v>
      </c>
      <c r="C22" s="60">
        <v>5</v>
      </c>
      <c r="D22" s="60">
        <f t="shared" si="2"/>
        <v>1045</v>
      </c>
      <c r="E22" s="69">
        <v>26</v>
      </c>
      <c r="F22" s="62">
        <f t="shared" si="3"/>
        <v>0</v>
      </c>
      <c r="G22" s="42"/>
      <c r="H22" s="42"/>
      <c r="I22" s="42"/>
    </row>
    <row r="23" spans="1:9" ht="15" customHeight="1">
      <c r="A23" s="59" t="s">
        <v>113</v>
      </c>
      <c r="B23" s="60">
        <v>212</v>
      </c>
      <c r="C23" s="60">
        <v>5</v>
      </c>
      <c r="D23" s="60">
        <f t="shared" si="2"/>
        <v>1060</v>
      </c>
      <c r="E23" s="69">
        <v>27</v>
      </c>
      <c r="F23" s="62">
        <f t="shared" si="3"/>
        <v>0</v>
      </c>
      <c r="G23" s="42"/>
      <c r="H23" s="42"/>
      <c r="I23" s="42"/>
    </row>
    <row r="24" spans="1:9" ht="15" customHeight="1">
      <c r="A24" s="59" t="s">
        <v>114</v>
      </c>
      <c r="B24" s="60">
        <v>260</v>
      </c>
      <c r="C24" s="60">
        <v>7</v>
      </c>
      <c r="D24" s="60">
        <f t="shared" si="2"/>
        <v>1820</v>
      </c>
      <c r="E24" s="69">
        <v>21</v>
      </c>
      <c r="F24" s="62">
        <f t="shared" si="3"/>
        <v>0</v>
      </c>
      <c r="G24" s="42"/>
      <c r="H24" s="42"/>
      <c r="I24" s="42"/>
    </row>
    <row r="25" spans="1:9" ht="15" customHeight="1">
      <c r="A25" s="59" t="s">
        <v>115</v>
      </c>
      <c r="B25" s="60">
        <v>430</v>
      </c>
      <c r="C25" s="60">
        <v>6</v>
      </c>
      <c r="D25" s="60">
        <f t="shared" si="2"/>
        <v>2580</v>
      </c>
      <c r="E25" s="69">
        <v>23.24</v>
      </c>
      <c r="F25" s="62">
        <f t="shared" si="3"/>
        <v>0</v>
      </c>
      <c r="G25" s="42"/>
      <c r="H25" s="42"/>
      <c r="I25" s="42"/>
    </row>
    <row r="26" spans="1:9" ht="15" customHeight="1">
      <c r="A26" s="59" t="s">
        <v>116</v>
      </c>
      <c r="B26" s="60">
        <v>205</v>
      </c>
      <c r="C26" s="60">
        <v>6</v>
      </c>
      <c r="D26" s="60">
        <f t="shared" si="2"/>
        <v>1230</v>
      </c>
      <c r="E26" s="69">
        <v>22</v>
      </c>
      <c r="F26" s="62">
        <f t="shared" si="3"/>
        <v>0</v>
      </c>
      <c r="G26" s="42"/>
      <c r="H26" s="42"/>
      <c r="I26" s="42"/>
    </row>
    <row r="27" spans="1:9" ht="15" customHeight="1">
      <c r="A27" s="59" t="s">
        <v>117</v>
      </c>
      <c r="B27" s="60">
        <v>180</v>
      </c>
      <c r="C27" s="60">
        <v>7</v>
      </c>
      <c r="D27" s="60">
        <f t="shared" si="2"/>
        <v>1260</v>
      </c>
      <c r="E27" s="69">
        <v>25</v>
      </c>
      <c r="F27" s="62">
        <f t="shared" si="3"/>
        <v>0</v>
      </c>
      <c r="G27" s="42"/>
      <c r="H27" s="42"/>
      <c r="I27" s="42"/>
    </row>
    <row r="28" spans="1:9" ht="15" customHeight="1">
      <c r="A28" s="59" t="s">
        <v>118</v>
      </c>
      <c r="B28" s="60">
        <v>185</v>
      </c>
      <c r="C28" s="60">
        <v>5</v>
      </c>
      <c r="D28" s="60">
        <f t="shared" si="2"/>
        <v>925</v>
      </c>
      <c r="E28" s="61" t="s">
        <v>119</v>
      </c>
      <c r="F28" s="62">
        <f t="shared" si="3"/>
        <v>0</v>
      </c>
      <c r="G28" s="42"/>
      <c r="H28" s="42"/>
      <c r="I28" s="42"/>
    </row>
    <row r="29" spans="1:9" ht="15" customHeight="1">
      <c r="A29" s="59" t="s">
        <v>120</v>
      </c>
      <c r="B29" s="60">
        <v>500</v>
      </c>
      <c r="C29" s="60">
        <v>7</v>
      </c>
      <c r="D29" s="60">
        <f t="shared" si="2"/>
        <v>3500</v>
      </c>
      <c r="E29" s="61" t="s">
        <v>121</v>
      </c>
      <c r="F29" s="62">
        <f t="shared" si="3"/>
        <v>0</v>
      </c>
      <c r="G29" s="42"/>
      <c r="H29" s="42"/>
      <c r="I29" s="42"/>
    </row>
    <row r="30" spans="1:9" ht="15" customHeight="1">
      <c r="A30" s="59" t="s">
        <v>122</v>
      </c>
      <c r="B30" s="60">
        <v>195</v>
      </c>
      <c r="C30" s="60">
        <v>5</v>
      </c>
      <c r="D30" s="60">
        <f t="shared" si="2"/>
        <v>975</v>
      </c>
      <c r="E30" s="61" t="s">
        <v>123</v>
      </c>
      <c r="F30" s="62">
        <f t="shared" si="3"/>
        <v>0</v>
      </c>
      <c r="G30" s="42"/>
      <c r="H30" s="42"/>
      <c r="I30" s="42"/>
    </row>
    <row r="31" spans="1:9" ht="15" customHeight="1">
      <c r="A31" s="63" t="s">
        <v>96</v>
      </c>
      <c r="B31" s="58">
        <f>SUM(B21:B30)</f>
        <v>2461</v>
      </c>
      <c r="C31" s="58"/>
      <c r="D31" s="58">
        <f>SUM(D21:D30)</f>
        <v>14820</v>
      </c>
      <c r="E31" s="65"/>
      <c r="F31" s="62"/>
      <c r="G31" s="42"/>
      <c r="H31" s="42"/>
      <c r="I31" s="42"/>
    </row>
    <row r="32" spans="1:9" ht="15" customHeight="1">
      <c r="A32" s="65"/>
      <c r="B32" s="58"/>
      <c r="C32" s="58"/>
      <c r="D32" s="58"/>
      <c r="E32" s="65"/>
      <c r="F32" s="62">
        <f>SUM(F21:F31)</f>
        <v>0</v>
      </c>
      <c r="G32" s="42"/>
      <c r="H32" s="42"/>
      <c r="I32" s="42"/>
    </row>
    <row r="33" spans="1:9" ht="15" customHeight="1">
      <c r="A33" s="3" t="s">
        <v>124</v>
      </c>
      <c r="B33" s="3"/>
      <c r="C33" s="3"/>
      <c r="D33" s="3"/>
      <c r="E33" s="3"/>
      <c r="F33" s="3"/>
      <c r="G33" s="42"/>
      <c r="H33" s="42"/>
      <c r="I33" s="42"/>
    </row>
    <row r="34" spans="1:9" ht="15" customHeight="1">
      <c r="A34" s="24" t="s">
        <v>88</v>
      </c>
      <c r="B34" s="24" t="s">
        <v>89</v>
      </c>
      <c r="C34" s="55" t="s">
        <v>90</v>
      </c>
      <c r="D34" s="24" t="s">
        <v>91</v>
      </c>
      <c r="E34" s="56" t="s">
        <v>92</v>
      </c>
      <c r="F34" s="56" t="s">
        <v>93</v>
      </c>
      <c r="G34" s="42"/>
      <c r="H34" s="42"/>
      <c r="I34" s="42"/>
    </row>
    <row r="35" spans="1:9" ht="15" customHeight="1">
      <c r="A35" s="59" t="s">
        <v>125</v>
      </c>
      <c r="B35" s="60">
        <v>384</v>
      </c>
      <c r="C35" s="60">
        <v>6</v>
      </c>
      <c r="D35" s="60">
        <f t="shared" ref="D35:D40" si="4">B35*C35</f>
        <v>2304</v>
      </c>
      <c r="E35" s="42">
        <v>10</v>
      </c>
      <c r="F35" s="62">
        <f t="shared" ref="F35:F40" si="5">D35*$I$9</f>
        <v>0</v>
      </c>
      <c r="G35" s="42"/>
      <c r="H35" s="42"/>
      <c r="I35" s="42"/>
    </row>
    <row r="36" spans="1:9" ht="15" customHeight="1">
      <c r="A36" s="59" t="s">
        <v>126</v>
      </c>
      <c r="B36" s="60">
        <v>1078</v>
      </c>
      <c r="C36" s="60">
        <v>7</v>
      </c>
      <c r="D36" s="60">
        <f t="shared" si="4"/>
        <v>7546</v>
      </c>
      <c r="E36" s="42">
        <v>1</v>
      </c>
      <c r="F36" s="62">
        <f t="shared" si="5"/>
        <v>0</v>
      </c>
      <c r="G36" s="42"/>
      <c r="H36" s="42"/>
      <c r="I36" s="42"/>
    </row>
    <row r="37" spans="1:9" ht="15" customHeight="1">
      <c r="A37" s="59" t="s">
        <v>127</v>
      </c>
      <c r="B37" s="60">
        <v>170</v>
      </c>
      <c r="C37" s="60">
        <v>5</v>
      </c>
      <c r="D37" s="60">
        <f t="shared" si="4"/>
        <v>850</v>
      </c>
      <c r="E37" s="42">
        <v>12</v>
      </c>
      <c r="F37" s="62">
        <f t="shared" si="5"/>
        <v>0</v>
      </c>
      <c r="G37" s="42"/>
      <c r="H37" s="42"/>
      <c r="I37" s="42"/>
    </row>
    <row r="38" spans="1:9" ht="15" customHeight="1">
      <c r="A38" s="59" t="s">
        <v>128</v>
      </c>
      <c r="B38" s="60">
        <v>195</v>
      </c>
      <c r="C38" s="60">
        <v>5</v>
      </c>
      <c r="D38" s="60">
        <f t="shared" si="4"/>
        <v>975</v>
      </c>
      <c r="E38" s="42">
        <v>11</v>
      </c>
      <c r="F38" s="62">
        <f t="shared" si="5"/>
        <v>0</v>
      </c>
      <c r="G38" s="42"/>
      <c r="H38" s="42"/>
      <c r="I38" s="42"/>
    </row>
    <row r="39" spans="1:9" ht="15" customHeight="1">
      <c r="A39" s="59" t="s">
        <v>129</v>
      </c>
      <c r="B39" s="60">
        <v>680</v>
      </c>
      <c r="C39" s="60">
        <v>7</v>
      </c>
      <c r="D39" s="60">
        <f t="shared" si="4"/>
        <v>4760</v>
      </c>
      <c r="E39" s="42">
        <v>7.8</v>
      </c>
      <c r="F39" s="62">
        <f t="shared" si="5"/>
        <v>0</v>
      </c>
      <c r="G39" s="42"/>
      <c r="H39" s="42"/>
      <c r="I39" s="42"/>
    </row>
    <row r="40" spans="1:9" ht="15" customHeight="1">
      <c r="A40" s="59" t="s">
        <v>130</v>
      </c>
      <c r="B40" s="60">
        <v>155</v>
      </c>
      <c r="C40" s="60">
        <v>6</v>
      </c>
      <c r="D40" s="60">
        <f t="shared" si="4"/>
        <v>930</v>
      </c>
      <c r="E40" s="42"/>
      <c r="F40" s="62">
        <f t="shared" si="5"/>
        <v>0</v>
      </c>
      <c r="G40" s="42"/>
      <c r="H40" s="42"/>
      <c r="I40" s="42"/>
    </row>
    <row r="41" spans="1:9" ht="15" customHeight="1">
      <c r="A41" s="63" t="s">
        <v>96</v>
      </c>
      <c r="B41" s="58">
        <f>SUM(B35:B40)</f>
        <v>2662</v>
      </c>
      <c r="C41" s="58"/>
      <c r="D41" s="58">
        <f>SUM(D35:D40)</f>
        <v>17365</v>
      </c>
      <c r="E41" s="64"/>
      <c r="F41" s="70"/>
      <c r="G41" s="42"/>
      <c r="H41" s="42"/>
      <c r="I41" s="42"/>
    </row>
    <row r="42" spans="1:9" ht="15" customHeight="1">
      <c r="A42" s="42"/>
      <c r="B42" s="42"/>
      <c r="C42" s="42"/>
      <c r="D42" s="42"/>
      <c r="E42" s="42"/>
      <c r="F42" s="62">
        <f>SUM(F35:F41)</f>
        <v>0</v>
      </c>
      <c r="G42" s="42"/>
      <c r="H42" s="42"/>
      <c r="I42" s="42"/>
    </row>
    <row r="43" spans="1:9" ht="15" customHeight="1">
      <c r="G43" s="42"/>
      <c r="H43" s="42"/>
      <c r="I43" s="42"/>
    </row>
    <row r="44" spans="1:9" ht="15" customHeight="1">
      <c r="G44" s="42"/>
      <c r="H44" s="42"/>
      <c r="I44" s="42"/>
    </row>
    <row r="45" spans="1:9" ht="15" customHeight="1">
      <c r="G45" s="42"/>
      <c r="H45" s="42"/>
      <c r="I45" s="42"/>
    </row>
    <row r="46" spans="1:9" ht="15" customHeight="1">
      <c r="G46" s="42"/>
      <c r="H46" s="42"/>
      <c r="I46" s="42"/>
    </row>
    <row r="47" spans="1:9" ht="15" customHeight="1">
      <c r="G47" s="42"/>
      <c r="H47" s="42"/>
      <c r="I47" s="42"/>
    </row>
  </sheetData>
  <mergeCells count="5">
    <mergeCell ref="A1:F1"/>
    <mergeCell ref="H1:I1"/>
    <mergeCell ref="A6:F6"/>
    <mergeCell ref="A19:F19"/>
    <mergeCell ref="A33:F33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Roman,Normal"&amp;12RESUMO RUAS</oddHeader>
    <oddFooter>&amp;C&amp;"Arial,Normal"&amp;12&amp;P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V11"/>
  <sheetViews>
    <sheetView showGridLines="0" zoomScale="75" zoomScaleNormal="75" workbookViewId="0">
      <selection activeCell="Q24" sqref="Q24"/>
    </sheetView>
  </sheetViews>
  <sheetFormatPr defaultRowHeight="15"/>
  <cols>
    <col min="1" max="1" width="13.28515625" style="15"/>
    <col min="2" max="2" width="59.5703125" style="15"/>
    <col min="3" max="3" width="10.140625" style="15"/>
    <col min="4" max="4" width="10.5703125" style="15"/>
    <col min="5" max="5" width="15.42578125" style="15"/>
    <col min="6" max="6" width="14.28515625" style="15"/>
    <col min="7" max="7" width="18.85546875" style="15"/>
    <col min="8" max="256" width="8" style="15"/>
  </cols>
  <sheetData>
    <row r="1" spans="1:7" ht="15" customHeight="1">
      <c r="A1" s="71" t="s">
        <v>131</v>
      </c>
      <c r="B1" s="2" t="s">
        <v>132</v>
      </c>
      <c r="C1" s="2"/>
      <c r="D1" s="2"/>
      <c r="E1" s="2"/>
      <c r="F1" s="72"/>
      <c r="G1" s="73" t="s">
        <v>133</v>
      </c>
    </row>
    <row r="2" spans="1:7" ht="15.75" customHeight="1">
      <c r="A2" s="74" t="s">
        <v>134</v>
      </c>
      <c r="B2" s="1" t="s">
        <v>135</v>
      </c>
      <c r="C2" s="1"/>
      <c r="D2" s="75"/>
      <c r="E2" s="76"/>
      <c r="F2" s="115" t="s">
        <v>136</v>
      </c>
      <c r="G2" s="115"/>
    </row>
    <row r="3" spans="1:7" ht="14.1" customHeight="1">
      <c r="A3" s="77"/>
      <c r="B3" s="78"/>
      <c r="C3" s="78"/>
      <c r="D3" s="78"/>
      <c r="E3" s="79"/>
      <c r="F3" s="80"/>
      <c r="G3" s="81"/>
    </row>
    <row r="4" spans="1:7" ht="24.6" customHeight="1">
      <c r="A4" s="82" t="s">
        <v>137</v>
      </c>
      <c r="B4" s="82" t="s">
        <v>138</v>
      </c>
      <c r="C4" s="82" t="s">
        <v>139</v>
      </c>
      <c r="D4" s="82" t="s">
        <v>140</v>
      </c>
      <c r="E4" s="83" t="s">
        <v>141</v>
      </c>
      <c r="F4" s="82" t="s">
        <v>142</v>
      </c>
      <c r="G4" s="82" t="s">
        <v>143</v>
      </c>
    </row>
    <row r="5" spans="1:7" ht="12.75" customHeight="1">
      <c r="A5" s="84"/>
      <c r="B5" s="85"/>
      <c r="C5" s="86"/>
      <c r="D5" s="86"/>
      <c r="E5" s="87"/>
      <c r="F5" s="87"/>
      <c r="G5" s="87"/>
    </row>
    <row r="6" spans="1:7" ht="12.75" customHeight="1">
      <c r="A6" s="88" t="s">
        <v>31</v>
      </c>
      <c r="B6" s="89" t="s">
        <v>144</v>
      </c>
      <c r="C6" s="90" t="s">
        <v>145</v>
      </c>
      <c r="D6" s="90" t="s">
        <v>146</v>
      </c>
      <c r="E6" s="91"/>
      <c r="F6" s="92"/>
      <c r="G6" s="93"/>
    </row>
    <row r="7" spans="1:7" ht="24.6" customHeight="1">
      <c r="A7" s="94" t="s">
        <v>147</v>
      </c>
      <c r="B7" s="95" t="s">
        <v>148</v>
      </c>
      <c r="C7" s="96"/>
      <c r="D7" s="97" t="s">
        <v>146</v>
      </c>
      <c r="E7" s="87"/>
      <c r="F7" s="98"/>
      <c r="G7" s="87"/>
    </row>
    <row r="8" spans="1:7" ht="15" customHeight="1">
      <c r="A8" s="99"/>
      <c r="B8" s="99"/>
      <c r="C8" s="99"/>
      <c r="D8" s="99"/>
      <c r="E8" s="99"/>
      <c r="F8" s="99"/>
      <c r="G8" s="99"/>
    </row>
    <row r="9" spans="1:7" ht="12.75" customHeight="1">
      <c r="A9" s="88" t="s">
        <v>53</v>
      </c>
      <c r="B9" s="89" t="s">
        <v>149</v>
      </c>
      <c r="C9" s="90" t="s">
        <v>145</v>
      </c>
      <c r="D9" s="90" t="s">
        <v>146</v>
      </c>
      <c r="E9" s="91"/>
      <c r="F9" s="92"/>
      <c r="G9" s="93"/>
    </row>
    <row r="10" spans="1:7" ht="14.1" customHeight="1">
      <c r="A10" s="100" t="s">
        <v>150</v>
      </c>
      <c r="B10" s="101" t="s">
        <v>55</v>
      </c>
      <c r="C10" s="102"/>
      <c r="D10" s="103" t="s">
        <v>146</v>
      </c>
      <c r="E10" s="87"/>
      <c r="F10" s="98"/>
      <c r="G10" s="87"/>
    </row>
    <row r="11" spans="1:7" ht="14.1" customHeight="1">
      <c r="A11" s="30" t="s">
        <v>151</v>
      </c>
      <c r="B11" s="31" t="s">
        <v>152</v>
      </c>
      <c r="C11" s="104"/>
      <c r="D11" s="105" t="s">
        <v>140</v>
      </c>
      <c r="E11" s="87"/>
      <c r="F11" s="98"/>
      <c r="G11" s="87"/>
    </row>
  </sheetData>
  <mergeCells count="3">
    <mergeCell ref="B1:E1"/>
    <mergeCell ref="B2:C2"/>
    <mergeCell ref="F2:G2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headerFooter>
    <oddFooter>&amp;C&amp;"Arial,Normal"&amp;12&amp;P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V17"/>
  <sheetViews>
    <sheetView showGridLines="0" zoomScale="75" zoomScaleNormal="75" workbookViewId="0">
      <selection activeCell="M24" sqref="M24"/>
    </sheetView>
  </sheetViews>
  <sheetFormatPr defaultRowHeight="15"/>
  <cols>
    <col min="1" max="1" width="5" style="15"/>
    <col min="2" max="2" width="74.42578125" style="15"/>
    <col min="3" max="4" width="6.140625" style="15"/>
    <col min="5" max="5" width="11" style="15"/>
    <col min="6" max="9" width="6.140625" style="15"/>
    <col min="10" max="10" width="11" style="15"/>
    <col min="11" max="12" width="6.140625" style="15"/>
    <col min="13" max="13" width="11" style="15"/>
    <col min="14" max="14" width="6.5703125" style="15"/>
    <col min="15" max="16" width="6.140625" style="15"/>
    <col min="17" max="17" width="11" style="15"/>
    <col min="18" max="18" width="6.5703125" style="15"/>
    <col min="19" max="20" width="6.140625" style="15"/>
    <col min="21" max="21" width="11" style="15"/>
    <col min="22" max="22" width="6.5703125" style="15"/>
    <col min="23" max="23" width="6.140625" style="15"/>
    <col min="24" max="25" width="11" style="15"/>
    <col min="26" max="26" width="6.7109375" style="15"/>
    <col min="27" max="256" width="10.5703125" style="15"/>
    <col min="257" max="1025" width="8.28515625"/>
  </cols>
  <sheetData>
    <row r="1" spans="1:27" ht="68.25" customHeight="1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06"/>
    </row>
    <row r="2" spans="1:27" ht="21" customHeight="1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06"/>
    </row>
    <row r="3" spans="1:27" ht="15" customHeight="1">
      <c r="A3" s="117" t="s">
        <v>153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06"/>
    </row>
    <row r="4" spans="1:27" ht="17.25" customHeight="1">
      <c r="A4" s="107" t="s">
        <v>154</v>
      </c>
      <c r="B4" s="108" t="s">
        <v>155</v>
      </c>
      <c r="C4" s="118" t="s">
        <v>156</v>
      </c>
      <c r="D4" s="118"/>
      <c r="E4" s="118"/>
      <c r="F4" s="118"/>
      <c r="G4" s="118" t="s">
        <v>157</v>
      </c>
      <c r="H4" s="118"/>
      <c r="I4" s="118"/>
      <c r="J4" s="118"/>
      <c r="K4" s="118" t="s">
        <v>158</v>
      </c>
      <c r="L4" s="118"/>
      <c r="M4" s="118"/>
      <c r="N4" s="118"/>
      <c r="O4" s="118" t="s">
        <v>159</v>
      </c>
      <c r="P4" s="118"/>
      <c r="Q4" s="118"/>
      <c r="R4" s="118"/>
      <c r="S4" s="118" t="s">
        <v>160</v>
      </c>
      <c r="T4" s="118"/>
      <c r="U4" s="118"/>
      <c r="V4" s="118"/>
      <c r="W4" s="118" t="s">
        <v>161</v>
      </c>
      <c r="X4" s="118"/>
      <c r="Y4" s="118"/>
      <c r="Z4" s="118"/>
      <c r="AA4" s="106"/>
    </row>
    <row r="5" spans="1:27" ht="15" customHeight="1">
      <c r="A5" s="109">
        <v>1</v>
      </c>
      <c r="B5" s="28" t="s">
        <v>30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06"/>
    </row>
    <row r="6" spans="1:27" ht="15" customHeight="1">
      <c r="A6" s="111" t="s">
        <v>32</v>
      </c>
      <c r="B6" s="31" t="s">
        <v>33</v>
      </c>
      <c r="C6" s="110"/>
      <c r="D6" s="110"/>
      <c r="E6" s="119"/>
      <c r="F6" s="119"/>
      <c r="G6" s="112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06"/>
    </row>
    <row r="7" spans="1:27" ht="15" customHeight="1">
      <c r="A7" s="111" t="s">
        <v>34</v>
      </c>
      <c r="B7" s="31" t="s">
        <v>35</v>
      </c>
      <c r="C7" s="110"/>
      <c r="D7" s="110"/>
      <c r="E7" s="119"/>
      <c r="F7" s="119"/>
      <c r="G7" s="110"/>
      <c r="H7" s="112"/>
      <c r="I7" s="119"/>
      <c r="J7" s="119"/>
      <c r="K7" s="110"/>
      <c r="L7" s="110"/>
      <c r="M7" s="119"/>
      <c r="N7" s="119"/>
      <c r="O7" s="112"/>
      <c r="P7" s="112"/>
      <c r="Q7" s="119"/>
      <c r="R7" s="119"/>
      <c r="S7" s="110"/>
      <c r="T7" s="110"/>
      <c r="U7" s="119"/>
      <c r="V7" s="119"/>
      <c r="W7" s="112"/>
      <c r="X7" s="110"/>
      <c r="Y7" s="119"/>
      <c r="Z7" s="119"/>
      <c r="AA7" s="113"/>
    </row>
    <row r="8" spans="1:27" ht="15" customHeight="1">
      <c r="A8" s="111" t="s">
        <v>43</v>
      </c>
      <c r="B8" s="31" t="s">
        <v>44</v>
      </c>
      <c r="C8" s="110"/>
      <c r="D8" s="110"/>
      <c r="E8" s="119"/>
      <c r="F8" s="119"/>
      <c r="G8" s="112"/>
      <c r="H8" s="112"/>
      <c r="I8" s="119"/>
      <c r="J8" s="119"/>
      <c r="K8" s="110"/>
      <c r="L8" s="110"/>
      <c r="M8" s="119"/>
      <c r="N8" s="119"/>
      <c r="O8" s="110"/>
      <c r="P8" s="110"/>
      <c r="Q8" s="112"/>
      <c r="R8" s="110"/>
      <c r="S8" s="110"/>
      <c r="T8" s="110"/>
      <c r="U8" s="112"/>
      <c r="V8" s="110"/>
      <c r="W8" s="110"/>
      <c r="X8" s="110"/>
      <c r="Y8" s="110"/>
      <c r="Z8" s="110"/>
      <c r="AA8" s="106"/>
    </row>
    <row r="9" spans="1:27" ht="15" customHeight="1">
      <c r="A9" s="111" t="s">
        <v>46</v>
      </c>
      <c r="B9" s="31" t="s">
        <v>47</v>
      </c>
      <c r="C9" s="110"/>
      <c r="D9" s="110"/>
      <c r="E9" s="119"/>
      <c r="F9" s="119"/>
      <c r="G9" s="112"/>
      <c r="H9" s="112"/>
      <c r="I9" s="119"/>
      <c r="J9" s="119"/>
      <c r="K9" s="110"/>
      <c r="L9" s="110"/>
      <c r="M9" s="119"/>
      <c r="N9" s="119"/>
      <c r="O9" s="110"/>
      <c r="P9" s="110"/>
      <c r="Q9" s="119"/>
      <c r="R9" s="119"/>
      <c r="S9" s="110"/>
      <c r="T9" s="110"/>
      <c r="U9" s="119"/>
      <c r="V9" s="119"/>
      <c r="W9" s="110"/>
      <c r="X9" s="110"/>
      <c r="Y9" s="119"/>
      <c r="Z9" s="119"/>
      <c r="AA9" s="106"/>
    </row>
    <row r="10" spans="1:27" ht="15.75" customHeight="1">
      <c r="A10" s="111" t="s">
        <v>51</v>
      </c>
      <c r="B10" s="39" t="s">
        <v>52</v>
      </c>
      <c r="C10" s="110"/>
      <c r="D10" s="110"/>
      <c r="E10" s="119"/>
      <c r="F10" s="119"/>
      <c r="G10" s="112"/>
      <c r="H10" s="112"/>
      <c r="I10" s="112"/>
      <c r="J10" s="110"/>
      <c r="K10" s="110"/>
      <c r="L10" s="110"/>
      <c r="M10" s="110"/>
      <c r="N10" s="112"/>
      <c r="O10" s="112"/>
      <c r="P10" s="112"/>
      <c r="Q10" s="110"/>
      <c r="R10" s="110"/>
      <c r="S10" s="110"/>
      <c r="T10" s="110"/>
      <c r="U10" s="112"/>
      <c r="V10" s="112"/>
      <c r="W10" s="112"/>
      <c r="X10" s="110"/>
      <c r="Y10" s="110"/>
      <c r="Z10" s="110"/>
      <c r="AA10" s="106"/>
    </row>
    <row r="11" spans="1:27" ht="15" customHeight="1">
      <c r="A11" s="109">
        <v>2</v>
      </c>
      <c r="B11" s="28" t="s">
        <v>57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06"/>
    </row>
    <row r="12" spans="1:27" ht="15.75" customHeight="1">
      <c r="A12" s="111" t="s">
        <v>58</v>
      </c>
      <c r="B12" s="31" t="s">
        <v>59</v>
      </c>
      <c r="C12" s="110"/>
      <c r="D12" s="110"/>
      <c r="E12" s="110"/>
      <c r="F12" s="110"/>
      <c r="G12" s="110"/>
      <c r="H12" s="110"/>
      <c r="I12" s="119"/>
      <c r="J12" s="119"/>
      <c r="K12" s="110"/>
      <c r="L12" s="110"/>
      <c r="M12" s="119"/>
      <c r="N12" s="119"/>
      <c r="O12" s="112"/>
      <c r="P12" s="112"/>
      <c r="Q12" s="119"/>
      <c r="R12" s="119"/>
      <c r="S12" s="110"/>
      <c r="T12" s="110"/>
      <c r="U12" s="119"/>
      <c r="V12" s="119"/>
      <c r="W12" s="110"/>
      <c r="X12" s="110"/>
      <c r="Y12" s="110"/>
      <c r="Z12" s="110"/>
      <c r="AA12" s="106"/>
    </row>
    <row r="13" spans="1:27" ht="16.899999999999999" customHeight="1">
      <c r="A13" s="111" t="s">
        <v>62</v>
      </c>
      <c r="B13" s="114" t="s">
        <v>63</v>
      </c>
      <c r="C13" s="110"/>
      <c r="D13" s="110"/>
      <c r="E13" s="110"/>
      <c r="F13" s="110"/>
      <c r="G13" s="110"/>
      <c r="H13" s="110"/>
      <c r="I13" s="119"/>
      <c r="J13" s="119"/>
      <c r="K13" s="110"/>
      <c r="L13" s="110"/>
      <c r="M13" s="119"/>
      <c r="N13" s="119"/>
      <c r="O13" s="110"/>
      <c r="P13" s="110"/>
      <c r="Q13" s="119"/>
      <c r="R13" s="119"/>
      <c r="S13" s="110"/>
      <c r="T13" s="110"/>
      <c r="U13" s="119"/>
      <c r="V13" s="119"/>
      <c r="W13" s="119"/>
      <c r="X13" s="119"/>
      <c r="Y13" s="110"/>
      <c r="Z13" s="110"/>
      <c r="AA13" s="106"/>
    </row>
    <row r="14" spans="1:27" ht="15.75" customHeight="1">
      <c r="A14" s="111" t="s">
        <v>73</v>
      </c>
      <c r="B14" s="31" t="s">
        <v>74</v>
      </c>
      <c r="C14" s="110"/>
      <c r="D14" s="110"/>
      <c r="E14" s="110"/>
      <c r="F14" s="110"/>
      <c r="G14" s="110"/>
      <c r="H14" s="110"/>
      <c r="I14" s="119"/>
      <c r="J14" s="119"/>
      <c r="K14" s="110"/>
      <c r="L14" s="110"/>
      <c r="M14" s="119"/>
      <c r="N14" s="119"/>
      <c r="O14" s="110"/>
      <c r="P14" s="110"/>
      <c r="Q14" s="119"/>
      <c r="R14" s="119"/>
      <c r="S14" s="112"/>
      <c r="T14" s="110"/>
      <c r="U14" s="119"/>
      <c r="V14" s="119"/>
      <c r="W14" s="119"/>
      <c r="X14" s="119"/>
      <c r="Y14" s="110"/>
      <c r="Z14" s="110"/>
      <c r="AA14" s="106"/>
    </row>
    <row r="15" spans="1:27" ht="15.75" customHeight="1">
      <c r="A15" s="111" t="s">
        <v>79</v>
      </c>
      <c r="B15" s="31" t="s">
        <v>80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9"/>
      <c r="N15" s="119"/>
      <c r="O15" s="110"/>
      <c r="P15" s="110"/>
      <c r="Q15" s="119"/>
      <c r="R15" s="119"/>
      <c r="S15" s="112"/>
      <c r="T15" s="110"/>
      <c r="U15" s="119"/>
      <c r="V15" s="119"/>
      <c r="W15" s="110"/>
      <c r="X15" s="110"/>
      <c r="Y15" s="119"/>
      <c r="Z15" s="119"/>
      <c r="AA15" s="106"/>
    </row>
    <row r="16" spans="1:27" ht="15.75" customHeight="1">
      <c r="A16" s="117" t="s">
        <v>162</v>
      </c>
      <c r="B16" s="117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06"/>
    </row>
    <row r="17" spans="1:27" ht="15.75" customHeight="1">
      <c r="A17" s="8" t="s">
        <v>85</v>
      </c>
      <c r="B17" s="8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06"/>
    </row>
  </sheetData>
  <mergeCells count="53">
    <mergeCell ref="A17:B17"/>
    <mergeCell ref="C17:Z17"/>
    <mergeCell ref="M15:N15"/>
    <mergeCell ref="Q15:R15"/>
    <mergeCell ref="U15:V15"/>
    <mergeCell ref="Y15:Z15"/>
    <mergeCell ref="A16:B16"/>
    <mergeCell ref="C16:F16"/>
    <mergeCell ref="G16:J16"/>
    <mergeCell ref="K16:N16"/>
    <mergeCell ref="O16:R16"/>
    <mergeCell ref="S16:V16"/>
    <mergeCell ref="W16:Z16"/>
    <mergeCell ref="I14:J14"/>
    <mergeCell ref="M14:N14"/>
    <mergeCell ref="Q14:R14"/>
    <mergeCell ref="U14:V14"/>
    <mergeCell ref="W14:X14"/>
    <mergeCell ref="I13:J13"/>
    <mergeCell ref="M13:N13"/>
    <mergeCell ref="Q13:R13"/>
    <mergeCell ref="U13:V13"/>
    <mergeCell ref="W13:X13"/>
    <mergeCell ref="Y9:Z9"/>
    <mergeCell ref="E10:F10"/>
    <mergeCell ref="I12:J12"/>
    <mergeCell ref="M12:N12"/>
    <mergeCell ref="Q12:R12"/>
    <mergeCell ref="U12:V12"/>
    <mergeCell ref="E9:F9"/>
    <mergeCell ref="I9:J9"/>
    <mergeCell ref="M9:N9"/>
    <mergeCell ref="Q9:R9"/>
    <mergeCell ref="U9:V9"/>
    <mergeCell ref="U7:V7"/>
    <mergeCell ref="Y7:Z7"/>
    <mergeCell ref="E8:F8"/>
    <mergeCell ref="I8:J8"/>
    <mergeCell ref="M8:N8"/>
    <mergeCell ref="E6:F6"/>
    <mergeCell ref="E7:F7"/>
    <mergeCell ref="I7:J7"/>
    <mergeCell ref="M7:N7"/>
    <mergeCell ref="Q7:R7"/>
    <mergeCell ref="A1:Z1"/>
    <mergeCell ref="A2:Z2"/>
    <mergeCell ref="A3:Z3"/>
    <mergeCell ref="C4:F4"/>
    <mergeCell ref="G4:J4"/>
    <mergeCell ref="K4:N4"/>
    <mergeCell ref="O4:R4"/>
    <mergeCell ref="S4:V4"/>
    <mergeCell ref="W4:Z4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Roman,Normal"&amp;12CRONOGRAMA</oddHeader>
    <oddFooter>&amp;C&amp;"Arial,Normal"&amp;12&amp;P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284</TotalTime>
  <Application>LibreOffice/5.0.0.5$Windows_X86_64 LibreOffice_project/1b1a90865e348b492231e1c451437d7a15bb262b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RESUMO RUAS</vt:lpstr>
      <vt:lpstr>COMPOSIÇÕES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renato.mussi</cp:lastModifiedBy>
  <cp:revision>13</cp:revision>
  <cp:lastPrinted>2016-02-29T11:02:48Z</cp:lastPrinted>
  <dcterms:modified xsi:type="dcterms:W3CDTF">2016-03-04T16:57:39Z</dcterms:modified>
  <dc:language>pt-BR</dc:language>
</cp:coreProperties>
</file>